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.vanderham\Downloads\"/>
    </mc:Choice>
  </mc:AlternateContent>
  <xr:revisionPtr revIDLastSave="0" documentId="8_{8B887D35-1862-44B2-8752-2F50E8DD415D}" xr6:coauthVersionLast="47" xr6:coauthVersionMax="47" xr10:uidLastSave="{00000000-0000-0000-0000-000000000000}"/>
  <workbookProtection workbookAlgorithmName="SHA-512" workbookHashValue="zfL7msiMQdbqJC17CAzQV2l3gor+A3+2UEWViiBBN/vePxpS9blNvpB91QfeQHQphItqEBb/Ega7ZjiNBG5y+A==" workbookSaltValue="7jn4B0eVY0hgMN6VtenFEQ==" workbookSpinCount="100000" lockStructure="1"/>
  <bookViews>
    <workbookView xWindow="-120" yWindow="-120" windowWidth="28920" windowHeight="13320" tabRatio="916" firstSheet="1" activeTab="1" xr2:uid="{00000000-000D-0000-FFFF-FFFF00000000}"/>
  </bookViews>
  <sheets>
    <sheet name="config" sheetId="19" state="veryHidden" r:id="rId1"/>
    <sheet name="A. BALANCE SHEET" sheetId="1" r:id="rId2"/>
    <sheet name="B. INCOME STATEMENT" sheetId="2" r:id="rId3"/>
    <sheet name="C. INCOME STAT INDEMNITY GROUP" sheetId="3" r:id="rId4"/>
    <sheet name="E. NOTES TO THE BALANCE SHEET" sheetId="4" r:id="rId5"/>
    <sheet name="E. NOTES TO THE BALANCE SHEET 2" sheetId="5" r:id="rId6"/>
    <sheet name="E. NOTES TO THE BALANCE SHEET 3" sheetId="6" r:id="rId7"/>
    <sheet name="F. OTHER ITEMS BALANCE SHEET" sheetId="17" r:id="rId8"/>
    <sheet name="List" sheetId="18" state="veryHidden" r:id="rId9"/>
    <sheet name="G.OTHER ITEMS-NOTES INCOME STAT" sheetId="16" r:id="rId10"/>
    <sheet name="H. NOTES TO THE INCOME STAT." sheetId="7" r:id="rId11"/>
    <sheet name="H. NOTES TO THE INCOME STAT. 2" sheetId="8" r:id="rId12"/>
    <sheet name="I. NOTES INC.STAT BY INDEMNITY " sheetId="9" r:id="rId13"/>
    <sheet name="J. BREAK-DOWN INVESTMENTS" sheetId="10" r:id="rId14"/>
    <sheet name="K. THE 40-60% INVESTMENT RULE" sheetId="11" r:id="rId15"/>
    <sheet name="L.  COVERAGE TEST" sheetId="12" r:id="rId16"/>
    <sheet name="M. SOLVENCY MARGIN REQUIREMENT" sheetId="13" r:id="rId17"/>
    <sheet name="N. ADM. ASS. TO COVER MIN. SOLV" sheetId="14" r:id="rId18"/>
  </sheets>
  <definedNames>
    <definedName name="_ftn1" localSheetId="16">'M. SOLVENCY MARGIN REQUIREMENT'!$A$20</definedName>
    <definedName name="_ftnref1" localSheetId="16">'M. SOLVENCY MARGIN REQUIREMENT'!$B$14</definedName>
    <definedName name="_Toc43882903" localSheetId="1">'A. BALANCE SHEET'!$B$5</definedName>
    <definedName name="_Toc43882904" localSheetId="1">'A. BALANCE SHEET'!$B$13</definedName>
    <definedName name="_Toc43882905" localSheetId="1">'A. BALANCE SHEET'!$B$15</definedName>
    <definedName name="_Toc43882906" localSheetId="1">'A. BALANCE SHEET'!$B$21</definedName>
    <definedName name="_Toc43882907" localSheetId="1">'A. BALANCE SHEET'!$B$25</definedName>
    <definedName name="_Toc43882909" localSheetId="2">'B. INCOME STATEMENT'!$B$10</definedName>
    <definedName name="_Toc43882910" localSheetId="2">'B. INCOME STATEMENT'!$B$12</definedName>
    <definedName name="_Toc43882911" localSheetId="2">'B. INCOME STATEMENT'!$B$20</definedName>
    <definedName name="_Toc43882912" localSheetId="4">'E. NOTES TO THE BALANCE SHEET'!$B$14</definedName>
    <definedName name="_Toc43882913" localSheetId="4">'E. NOTES TO THE BALANCE SHEET'!$B$21</definedName>
    <definedName name="_Toc43882914" localSheetId="4">'E. NOTES TO THE BALANCE SHEET'!$B$28</definedName>
    <definedName name="_Toc43882916" localSheetId="5">'E. NOTES TO THE BALANCE SHEET 2'!$B$41</definedName>
    <definedName name="_Toc43882917" localSheetId="6">'E. NOTES TO THE BALANCE SHEET 3'!$B$25</definedName>
    <definedName name="_Toc43882918" localSheetId="10">'H. NOTES TO THE INCOME STAT.'!$B$12</definedName>
    <definedName name="_Toc43882919" localSheetId="10">'H. NOTES TO THE INCOME STAT.'!$B$30</definedName>
    <definedName name="_Toc43882920" localSheetId="10">'H. NOTES TO THE INCOME STAT.'!$B$42</definedName>
    <definedName name="_Toc43882921" localSheetId="11">'H. NOTES TO THE INCOME STAT. 2'!$B$9</definedName>
    <definedName name="_Toc43882924" localSheetId="13">'J. BREAK-DOWN INVESTMENTS'!$A$1</definedName>
    <definedName name="_Toc43882925" localSheetId="13">'J. BREAK-DOWN INVESTMENTS'!$B$9</definedName>
    <definedName name="_Toc43882926" localSheetId="13">'J. BREAK-DOWN INVESTMENTS'!$B$27</definedName>
    <definedName name="_Toc43882928" localSheetId="15">'L.  COVERAGE TEST'!$A$1</definedName>
    <definedName name="_Toc43882929" localSheetId="15">'L.  COVERAGE TEST'!$B$36</definedName>
    <definedName name="_Toc43882931" localSheetId="17">'N. ADM. ASS. TO COVER MIN. SOLV'!$B$12</definedName>
    <definedName name="_xlnm.Print_Area" localSheetId="1">'A. BALANCE SHEET'!$A$1:$D$27</definedName>
    <definedName name="_xlnm.Print_Area" localSheetId="2">'B. INCOME STATEMENT'!$A$1:$D$26</definedName>
    <definedName name="_xlnm.Print_Area" localSheetId="3">'C. INCOME STAT INDEMNITY GROUP'!$A$1:$H$23</definedName>
    <definedName name="_xlnm.Print_Area" localSheetId="4">'E. NOTES TO THE BALANCE SHEET'!$A$1:$D$42</definedName>
    <definedName name="_xlnm.Print_Area" localSheetId="5">'E. NOTES TO THE BALANCE SHEET 2'!$A$1:$D$41</definedName>
    <definedName name="_xlnm.Print_Area" localSheetId="6">'E. NOTES TO THE BALANCE SHEET 3'!$A$1:$D$30</definedName>
    <definedName name="_xlnm.Print_Area" localSheetId="7">'F. OTHER ITEMS BALANCE SHEET'!$A$1:$C$62</definedName>
    <definedName name="_xlnm.Print_Area" localSheetId="9">'G.OTHER ITEMS-NOTES INCOME STAT'!$A$1:$C$62</definedName>
    <definedName name="_xlnm.Print_Area" localSheetId="10">'H. NOTES TO THE INCOME STAT.'!$A$1:$D$42</definedName>
    <definedName name="_xlnm.Print_Area" localSheetId="11">'H. NOTES TO THE INCOME STAT. 2'!$A$1:$D$14</definedName>
    <definedName name="_xlnm.Print_Area" localSheetId="12">'I. NOTES INC.STAT BY INDEMNITY '!$A$1:$I$38</definedName>
    <definedName name="_xlnm.Print_Area" localSheetId="13">'J. BREAK-DOWN INVESTMENTS'!$A$1:$F$29</definedName>
    <definedName name="_xlnm.Print_Area" localSheetId="14">'K. THE 40-60% INVESTMENT RULE'!$A$1:$C$25</definedName>
    <definedName name="_xlnm.Print_Area" localSheetId="15">'L.  COVERAGE TEST'!$A$1:$E$46</definedName>
    <definedName name="_xlnm.Print_Area" localSheetId="16">'M. SOLVENCY MARGIN REQUIREMENT'!$A$1:$E$24</definedName>
    <definedName name="_xlnm.Print_Area" localSheetId="17">'N. ADM. ASS. TO COVER MIN. SOLV'!$A$1:$C$14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16" l="1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60" i="17"/>
  <c r="D59" i="17"/>
  <c r="D58" i="17"/>
  <c r="D57" i="17"/>
  <c r="D56" i="17"/>
  <c r="D55" i="17"/>
  <c r="D54" i="17"/>
  <c r="D53" i="17"/>
  <c r="D52" i="17"/>
  <c r="D51" i="17"/>
  <c r="D50" i="17"/>
  <c r="D49" i="17"/>
  <c r="D48" i="17"/>
  <c r="D47" i="17"/>
  <c r="D46" i="17"/>
  <c r="D45" i="17"/>
  <c r="D44" i="17"/>
  <c r="D43" i="17"/>
  <c r="D42" i="17"/>
  <c r="D41" i="17"/>
  <c r="D40" i="17"/>
  <c r="D39" i="17"/>
  <c r="D38" i="17"/>
  <c r="D37" i="17"/>
  <c r="D36" i="17"/>
  <c r="D35" i="17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6" i="16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6" i="17"/>
  <c r="E34" i="12" l="1"/>
  <c r="E21" i="10"/>
  <c r="D21" i="10"/>
  <c r="C21" i="10"/>
  <c r="D15" i="10"/>
  <c r="E15" i="10"/>
  <c r="E27" i="10" s="1"/>
  <c r="C15" i="10"/>
  <c r="D10" i="4"/>
  <c r="D27" i="10" l="1"/>
  <c r="D22" i="7"/>
  <c r="C13" i="5"/>
  <c r="D39" i="4"/>
  <c r="D10" i="1" s="1"/>
  <c r="C39" i="4"/>
  <c r="C10" i="1" s="1"/>
  <c r="C12" i="14"/>
  <c r="C25" i="6"/>
  <c r="C23" i="1" s="1"/>
  <c r="E11" i="13" s="1"/>
  <c r="C20" i="5"/>
  <c r="C27" i="5"/>
  <c r="C34" i="5"/>
  <c r="C19" i="6"/>
  <c r="C19" i="1" s="1"/>
  <c r="C29" i="12"/>
  <c r="E29" i="12" s="1"/>
  <c r="C30" i="12"/>
  <c r="E30" i="12" s="1"/>
  <c r="C31" i="12"/>
  <c r="E31" i="12" s="1"/>
  <c r="C25" i="12"/>
  <c r="E25" i="12" s="1"/>
  <c r="C24" i="12"/>
  <c r="E24" i="12" s="1"/>
  <c r="C19" i="12"/>
  <c r="E19" i="12" s="1"/>
  <c r="C18" i="12"/>
  <c r="E18" i="12" s="1"/>
  <c r="F23" i="10"/>
  <c r="C12" i="4" s="1"/>
  <c r="C14" i="12" s="1"/>
  <c r="E14" i="12" s="1"/>
  <c r="F22" i="10"/>
  <c r="C11" i="4" s="1"/>
  <c r="F19" i="10"/>
  <c r="C9" i="4" s="1"/>
  <c r="C12" i="12" s="1"/>
  <c r="E12" i="12" s="1"/>
  <c r="F15" i="10"/>
  <c r="C8" i="4" s="1"/>
  <c r="C11" i="12" s="1"/>
  <c r="E11" i="12" s="1"/>
  <c r="F11" i="10"/>
  <c r="C6" i="12" s="1"/>
  <c r="E8" i="12"/>
  <c r="E9" i="12"/>
  <c r="E10" i="12"/>
  <c r="E21" i="12"/>
  <c r="E26" i="12"/>
  <c r="E27" i="12"/>
  <c r="E28" i="12"/>
  <c r="F21" i="10"/>
  <c r="C27" i="10"/>
  <c r="C41" i="5"/>
  <c r="C18" i="1" s="1"/>
  <c r="E36" i="9"/>
  <c r="G36" i="9" s="1"/>
  <c r="I36" i="9" s="1"/>
  <c r="I37" i="9" s="1"/>
  <c r="E27" i="9"/>
  <c r="E28" i="9"/>
  <c r="G28" i="9" s="1"/>
  <c r="I28" i="9" s="1"/>
  <c r="E29" i="9"/>
  <c r="G29" i="9" s="1"/>
  <c r="I29" i="9" s="1"/>
  <c r="E30" i="9"/>
  <c r="G30" i="9" s="1"/>
  <c r="I30" i="9" s="1"/>
  <c r="E31" i="9"/>
  <c r="G31" i="9" s="1"/>
  <c r="I31" i="9" s="1"/>
  <c r="E32" i="9"/>
  <c r="G32" i="9" s="1"/>
  <c r="I32" i="9" s="1"/>
  <c r="E20" i="9"/>
  <c r="G20" i="9" s="1"/>
  <c r="I20" i="9" s="1"/>
  <c r="E21" i="9"/>
  <c r="G21" i="9" s="1"/>
  <c r="I21" i="9" s="1"/>
  <c r="E22" i="9"/>
  <c r="E23" i="9"/>
  <c r="G23" i="9" s="1"/>
  <c r="I23" i="9" s="1"/>
  <c r="E13" i="9"/>
  <c r="G13" i="9" s="1"/>
  <c r="I13" i="9" s="1"/>
  <c r="E14" i="9"/>
  <c r="G14" i="9" s="1"/>
  <c r="I14" i="9" s="1"/>
  <c r="E15" i="9"/>
  <c r="G15" i="9" s="1"/>
  <c r="I15" i="9" s="1"/>
  <c r="E16" i="9"/>
  <c r="G16" i="9" s="1"/>
  <c r="I16" i="9" s="1"/>
  <c r="E6" i="9"/>
  <c r="G6" i="9" s="1"/>
  <c r="I6" i="9" s="1"/>
  <c r="E7" i="9"/>
  <c r="G7" i="9" s="1"/>
  <c r="I7" i="9" s="1"/>
  <c r="E8" i="9"/>
  <c r="G8" i="9" s="1"/>
  <c r="I8" i="9" s="1"/>
  <c r="E9" i="9"/>
  <c r="G9" i="9" s="1"/>
  <c r="I9" i="9" s="1"/>
  <c r="H37" i="9"/>
  <c r="H33" i="9"/>
  <c r="H24" i="9"/>
  <c r="H17" i="9"/>
  <c r="H10" i="9"/>
  <c r="F37" i="9"/>
  <c r="F33" i="9"/>
  <c r="F24" i="9"/>
  <c r="F17" i="9"/>
  <c r="F10" i="9"/>
  <c r="D37" i="9"/>
  <c r="D33" i="9"/>
  <c r="D24" i="9"/>
  <c r="D17" i="9"/>
  <c r="D10" i="9"/>
  <c r="C37" i="9"/>
  <c r="C33" i="9"/>
  <c r="C24" i="9"/>
  <c r="C17" i="9"/>
  <c r="C10" i="9"/>
  <c r="D14" i="8"/>
  <c r="D17" i="2" s="1"/>
  <c r="C14" i="8"/>
  <c r="C17" i="2" s="1"/>
  <c r="D9" i="8"/>
  <c r="D16" i="2" s="1"/>
  <c r="C9" i="8"/>
  <c r="C16" i="2" s="1"/>
  <c r="D38" i="7"/>
  <c r="D40" i="7" s="1"/>
  <c r="D42" i="7" s="1"/>
  <c r="D14" i="2" s="1"/>
  <c r="C38" i="7"/>
  <c r="C40" i="7" s="1"/>
  <c r="C42" i="7" s="1"/>
  <c r="C14" i="2" s="1"/>
  <c r="D29" i="7"/>
  <c r="C22" i="7"/>
  <c r="C29" i="7"/>
  <c r="D8" i="7"/>
  <c r="D10" i="7" s="1"/>
  <c r="D12" i="7" s="1"/>
  <c r="D6" i="2" s="1"/>
  <c r="H15" i="3"/>
  <c r="H16" i="3"/>
  <c r="C15" i="2" s="1"/>
  <c r="H17" i="3"/>
  <c r="H18" i="3"/>
  <c r="H19" i="3"/>
  <c r="C18" i="2" s="1"/>
  <c r="H20" i="3"/>
  <c r="C19" i="2" s="1"/>
  <c r="G21" i="3"/>
  <c r="F21" i="3"/>
  <c r="E21" i="3"/>
  <c r="D21" i="3"/>
  <c r="C21" i="3"/>
  <c r="H10" i="3"/>
  <c r="C32" i="7" s="1"/>
  <c r="C8" i="2" s="1"/>
  <c r="H9" i="3"/>
  <c r="F25" i="10"/>
  <c r="C13" i="4" s="1"/>
  <c r="F17" i="10"/>
  <c r="F16" i="10"/>
  <c r="F13" i="10"/>
  <c r="C7" i="4" s="1"/>
  <c r="D25" i="6"/>
  <c r="D23" i="1" s="1"/>
  <c r="D19" i="6"/>
  <c r="D19" i="1" s="1"/>
  <c r="D41" i="5"/>
  <c r="D18" i="1" s="1"/>
  <c r="D13" i="5"/>
  <c r="D20" i="5"/>
  <c r="D27" i="5"/>
  <c r="D34" i="5"/>
  <c r="D28" i="4"/>
  <c r="D9" i="1" s="1"/>
  <c r="C28" i="4"/>
  <c r="C9" i="1" s="1"/>
  <c r="D21" i="4"/>
  <c r="D8" i="1" s="1"/>
  <c r="C21" i="4"/>
  <c r="C8" i="1" s="1"/>
  <c r="D14" i="4"/>
  <c r="D7" i="1" s="1"/>
  <c r="C15" i="12"/>
  <c r="E15" i="12" s="1"/>
  <c r="D8" i="2"/>
  <c r="D11" i="1"/>
  <c r="C11" i="1"/>
  <c r="F38" i="9" l="1"/>
  <c r="C9" i="7" s="1"/>
  <c r="C30" i="7"/>
  <c r="C7" i="2" s="1"/>
  <c r="E21" i="13"/>
  <c r="E20" i="13"/>
  <c r="E6" i="12"/>
  <c r="H21" i="3"/>
  <c r="E17" i="9"/>
  <c r="C6" i="4"/>
  <c r="C19" i="11"/>
  <c r="G37" i="9"/>
  <c r="D38" i="9"/>
  <c r="C7" i="7" s="1"/>
  <c r="H38" i="9"/>
  <c r="C11" i="7" s="1"/>
  <c r="I17" i="9"/>
  <c r="D8" i="3" s="1"/>
  <c r="D11" i="3" s="1"/>
  <c r="D23" i="3" s="1"/>
  <c r="D20" i="2"/>
  <c r="C20" i="2"/>
  <c r="D30" i="7"/>
  <c r="D7" i="2" s="1"/>
  <c r="D10" i="2" s="1"/>
  <c r="D13" i="1"/>
  <c r="I10" i="9"/>
  <c r="C8" i="3" s="1"/>
  <c r="G8" i="3"/>
  <c r="G11" i="3" s="1"/>
  <c r="G23" i="3" s="1"/>
  <c r="C13" i="12"/>
  <c r="E13" i="12" s="1"/>
  <c r="C10" i="4"/>
  <c r="D35" i="5"/>
  <c r="D17" i="1" s="1"/>
  <c r="D21" i="1" s="1"/>
  <c r="D25" i="1" s="1"/>
  <c r="E10" i="9"/>
  <c r="G22" i="9"/>
  <c r="I22" i="9" s="1"/>
  <c r="I24" i="9" s="1"/>
  <c r="E8" i="3" s="1"/>
  <c r="E11" i="3" s="1"/>
  <c r="E23" i="3" s="1"/>
  <c r="E24" i="9"/>
  <c r="C35" i="5"/>
  <c r="C17" i="1" s="1"/>
  <c r="F27" i="10"/>
  <c r="C14" i="4" s="1"/>
  <c r="D13" i="13" s="1"/>
  <c r="C38" i="9"/>
  <c r="C6" i="7" s="1"/>
  <c r="G10" i="9"/>
  <c r="E37" i="9"/>
  <c r="G17" i="9"/>
  <c r="G27" i="9"/>
  <c r="E33" i="9"/>
  <c r="D22" i="2" l="1"/>
  <c r="D26" i="2" s="1"/>
  <c r="E32" i="12"/>
  <c r="E36" i="12" s="1"/>
  <c r="C7" i="1"/>
  <c r="C13" i="1" s="1"/>
  <c r="C8" i="7"/>
  <c r="C10" i="7" s="1"/>
  <c r="C12" i="7" s="1"/>
  <c r="C6" i="2" s="1"/>
  <c r="C10" i="2" s="1"/>
  <c r="C22" i="2" s="1"/>
  <c r="C26" i="2" s="1"/>
  <c r="E38" i="9"/>
  <c r="G24" i="9"/>
  <c r="C21" i="1"/>
  <c r="E38" i="12"/>
  <c r="E40" i="12" s="1"/>
  <c r="G33" i="9"/>
  <c r="I27" i="9"/>
  <c r="I33" i="9" s="1"/>
  <c r="C11" i="3"/>
  <c r="C25" i="1" l="1"/>
  <c r="C15" i="11"/>
  <c r="F8" i="3"/>
  <c r="I38" i="9"/>
  <c r="G38" i="9"/>
  <c r="C23" i="3"/>
  <c r="F11" i="3" l="1"/>
  <c r="H8" i="3"/>
  <c r="C16" i="11"/>
  <c r="C17" i="11" s="1"/>
  <c r="C18" i="11" l="1"/>
  <c r="C20" i="11" s="1"/>
  <c r="F23" i="3"/>
  <c r="H11" i="3"/>
  <c r="H23" i="3" s="1"/>
</calcChain>
</file>

<file path=xl/sharedStrings.xml><?xml version="1.0" encoding="utf-8"?>
<sst xmlns="http://schemas.openxmlformats.org/spreadsheetml/2006/main" count="414" uniqueCount="311">
  <si>
    <t>ASSETS</t>
  </si>
  <si>
    <t>Investments</t>
  </si>
  <si>
    <t>Fixed Assets</t>
  </si>
  <si>
    <t>Affiliated Companies</t>
  </si>
  <si>
    <t>Current Assets</t>
  </si>
  <si>
    <t xml:space="preserve">Intangibles         </t>
  </si>
  <si>
    <t>TOTAL ASSETS</t>
  </si>
  <si>
    <t>LIABILITIES AND SHAREHOLDERS’ EQUITY</t>
  </si>
  <si>
    <t xml:space="preserve">Technical Provisions </t>
  </si>
  <si>
    <t>Long Term Liabilities</t>
  </si>
  <si>
    <t>Current Liabilities</t>
  </si>
  <si>
    <t xml:space="preserve">      </t>
  </si>
  <si>
    <t>TOTAL LIABILITIES</t>
  </si>
  <si>
    <t>TOTAL LIABILITIES AND SHAREHOLDERS' EQUITY</t>
  </si>
  <si>
    <t>A. BALANCE SHEET</t>
  </si>
  <si>
    <t>AFL</t>
  </si>
  <si>
    <t xml:space="preserve"> </t>
  </si>
  <si>
    <t>Net earned premiums</t>
  </si>
  <si>
    <t>Investment income</t>
  </si>
  <si>
    <t xml:space="preserve">Other income </t>
  </si>
  <si>
    <t>TOTAL INCOME</t>
  </si>
  <si>
    <t>Net claims incurred</t>
  </si>
  <si>
    <t>Commissions and other acquisition costs</t>
  </si>
  <si>
    <t>General and administrative expenses</t>
  </si>
  <si>
    <t>Change in technical provisions</t>
  </si>
  <si>
    <t>Policyholders’ dividends</t>
  </si>
  <si>
    <t xml:space="preserve">Other expenditures </t>
  </si>
  <si>
    <t>TOTAL EXPENDITURES</t>
  </si>
  <si>
    <t>Less: Corporate taxes</t>
  </si>
  <si>
    <t>NET INCOME (LOSS) AFTER TAXES</t>
  </si>
  <si>
    <t>B. INCOME STATEMENT</t>
  </si>
  <si>
    <t>Property</t>
  </si>
  <si>
    <t>Other</t>
  </si>
  <si>
    <t>Total</t>
  </si>
  <si>
    <t>Net Earned Premiums</t>
  </si>
  <si>
    <t>Investment Income</t>
  </si>
  <si>
    <t xml:space="preserve">Other Income </t>
  </si>
  <si>
    <t>Net Claims Incurred</t>
  </si>
  <si>
    <t>Commissions and other Acquisition costs</t>
  </si>
  <si>
    <t xml:space="preserve">General and Administrative Expenses </t>
  </si>
  <si>
    <t>Policyholders’ Dividend</t>
  </si>
  <si>
    <t xml:space="preserve">Other Expenditure </t>
  </si>
  <si>
    <t xml:space="preserve">NET INCOME (LOSS) BEFORE TAXES </t>
  </si>
  <si>
    <t>C. INCOME STATEMENT BY INDEMNITY GROUP</t>
  </si>
  <si>
    <t>Shares</t>
  </si>
  <si>
    <t>Bonds</t>
  </si>
  <si>
    <t>Real Estate</t>
  </si>
  <si>
    <t xml:space="preserve">Time Deposits </t>
  </si>
  <si>
    <t xml:space="preserve"> Loans</t>
  </si>
  <si>
    <t>- Secured</t>
  </si>
  <si>
    <t>- Unsecured</t>
  </si>
  <si>
    <t>Office Furniture and Equipment</t>
  </si>
  <si>
    <t>Motor Vehicles</t>
  </si>
  <si>
    <t>Loans</t>
  </si>
  <si>
    <t>Current Accounts</t>
  </si>
  <si>
    <t>Uncollected Premiums from Direct Business</t>
  </si>
  <si>
    <t>E. NOTES TO THE BALANCE SHEET</t>
  </si>
  <si>
    <t>(Continued)</t>
  </si>
  <si>
    <t>Accident and Health</t>
  </si>
  <si>
    <t>Motor Vehicle</t>
  </si>
  <si>
    <t>Marine, Transport and Aviation</t>
  </si>
  <si>
    <t>TOTAL</t>
  </si>
  <si>
    <t>Loans from Financial Institutions</t>
  </si>
  <si>
    <t>Members' Loans/Loans Affiliates</t>
  </si>
  <si>
    <t>Premiums Paid in Advance</t>
  </si>
  <si>
    <t>Premiums in Suspense</t>
  </si>
  <si>
    <t>Claims Outstanding</t>
  </si>
  <si>
    <t>Bank Overdrafts and Loans</t>
  </si>
  <si>
    <t>Corporate Taxes Payable</t>
  </si>
  <si>
    <t>Dividends Payable to Policyholders</t>
  </si>
  <si>
    <t>Dividends Payable to Shareholders</t>
  </si>
  <si>
    <t xml:space="preserve">Amounts Payable to Affiliated Companies </t>
  </si>
  <si>
    <t>Issued and paid- in Capital</t>
  </si>
  <si>
    <t>Direct Written Premiums</t>
  </si>
  <si>
    <t>Assumed Premiums</t>
  </si>
  <si>
    <t>Gross Written Premiums</t>
  </si>
  <si>
    <t>Less: Ceded Premiums</t>
  </si>
  <si>
    <t>Net Written Premiums</t>
  </si>
  <si>
    <t>Change In Unearned Premium Provision</t>
  </si>
  <si>
    <t xml:space="preserve">Direct Investment Income </t>
  </si>
  <si>
    <t>Dividend</t>
  </si>
  <si>
    <t>Interest Bonds</t>
  </si>
  <si>
    <t>Interest Time Deposits</t>
  </si>
  <si>
    <t>Interest Loans</t>
  </si>
  <si>
    <t>Revaluation Adjustments</t>
  </si>
  <si>
    <t>Direct Claims Paid</t>
  </si>
  <si>
    <t>Assumed Claims Paid</t>
  </si>
  <si>
    <t>Gross Claims Paid</t>
  </si>
  <si>
    <t>Less: Ceded Claims Recovered</t>
  </si>
  <si>
    <t>Net Claims Paid</t>
  </si>
  <si>
    <t>Change In Net Claims Provision</t>
  </si>
  <si>
    <t>Change in Funds Provision</t>
  </si>
  <si>
    <t>Change in other Technical Provisions</t>
  </si>
  <si>
    <t>Personnel costs (including social premiums)</t>
  </si>
  <si>
    <t>Assumed premiums</t>
  </si>
  <si>
    <t>Ceded premiums</t>
  </si>
  <si>
    <t>Change in unearned premiums provisions</t>
  </si>
  <si>
    <t>Accident</t>
  </si>
  <si>
    <t>Medical</t>
  </si>
  <si>
    <t>Disability</t>
  </si>
  <si>
    <t>All risk</t>
  </si>
  <si>
    <t>Third party liability</t>
  </si>
  <si>
    <t>Ocean Marine</t>
  </si>
  <si>
    <t>Inland Marine</t>
  </si>
  <si>
    <t>Aircraft</t>
  </si>
  <si>
    <t>Fire</t>
  </si>
  <si>
    <t>Homeowners multiple peril</t>
  </si>
  <si>
    <t>Business interruption</t>
  </si>
  <si>
    <t>TYPE</t>
  </si>
  <si>
    <t xml:space="preserve">INVESTMENTS </t>
  </si>
  <si>
    <t>SHARES</t>
  </si>
  <si>
    <t>BONDS</t>
  </si>
  <si>
    <t>REAL ESTATE</t>
  </si>
  <si>
    <t>- OWN USE</t>
  </si>
  <si>
    <t>- OTHER</t>
  </si>
  <si>
    <t xml:space="preserve"> LOANS</t>
  </si>
  <si>
    <t>- SECURED</t>
  </si>
  <si>
    <t>- UNSECURED</t>
  </si>
  <si>
    <t xml:space="preserve">OTHER – SPECIFY </t>
  </si>
  <si>
    <t xml:space="preserve">TOTAL INVESTMENTS </t>
  </si>
  <si>
    <t>Table I</t>
  </si>
  <si>
    <t>% of</t>
  </si>
  <si>
    <t>First 10 million</t>
  </si>
  <si>
    <t>4 million</t>
  </si>
  <si>
    <t>Second 10 million</t>
  </si>
  <si>
    <t>5 million</t>
  </si>
  <si>
    <t>Remainder</t>
  </si>
  <si>
    <t>60% of the remainder</t>
  </si>
  <si>
    <t>9 million + 60% of the remainder</t>
  </si>
  <si>
    <t>Table II</t>
  </si>
  <si>
    <t>Required local investments (40%)</t>
  </si>
  <si>
    <t>Required local investments (50%)</t>
  </si>
  <si>
    <t>Required local investments (60%)</t>
  </si>
  <si>
    <t>Total required local investments    (A)</t>
  </si>
  <si>
    <t>Outstanding amount</t>
  </si>
  <si>
    <t>%</t>
  </si>
  <si>
    <t>Government bonds</t>
  </si>
  <si>
    <t>Corporate: Highest or strong credit quality</t>
  </si>
  <si>
    <t xml:space="preserve">Corporate: Upper medium to medium low quality </t>
  </si>
  <si>
    <t>Real estate</t>
  </si>
  <si>
    <t>Time deposits</t>
  </si>
  <si>
    <t>2.20/2.30/2.40</t>
  </si>
  <si>
    <t>Other fixed assets</t>
  </si>
  <si>
    <r>
      <t xml:space="preserve">Affiliated Companies </t>
    </r>
    <r>
      <rPr>
        <b/>
        <vertAlign val="superscript"/>
        <sz val="10"/>
        <color theme="1"/>
        <rFont val="Times New Roman"/>
        <family val="1"/>
      </rPr>
      <t>1</t>
    </r>
  </si>
  <si>
    <t xml:space="preserve">Current assets </t>
  </si>
  <si>
    <t xml:space="preserve">Amounts receivable from reinsurers </t>
  </si>
  <si>
    <t>Total weighted assets</t>
  </si>
  <si>
    <t>Assets available to cover Technical provisions</t>
  </si>
  <si>
    <t>Less: Technical provisions</t>
  </si>
  <si>
    <t>b. 15% of the average gross claims incurred in the last three financial years.</t>
  </si>
  <si>
    <t>A</t>
  </si>
  <si>
    <t>B</t>
  </si>
  <si>
    <t>Assets to cover minimum Solvency Margin of AFL 300,000</t>
  </si>
  <si>
    <t>Shares certificates, debentures, profit-sharing certificate and other similar securities</t>
  </si>
  <si>
    <t>1) Local investments denominated in local currency (Afl.) and foreign currencies (Fc).</t>
  </si>
  <si>
    <t>FOREIGN INVESTMENTS</t>
  </si>
  <si>
    <r>
      <t xml:space="preserve">Total liabilities insurance companies </t>
    </r>
    <r>
      <rPr>
        <b/>
        <vertAlign val="superscript"/>
        <sz val="10"/>
        <color theme="1"/>
        <rFont val="Times New Roman"/>
        <family val="1"/>
      </rPr>
      <t>1)</t>
    </r>
  </si>
  <si>
    <t>a. 15% of the gross premiums booked in the preceding financial year, or</t>
  </si>
  <si>
    <t>Shareholders’ Equity
(= available solvency margin)</t>
  </si>
  <si>
    <t>CURRENT
YEAR
AFL</t>
  </si>
  <si>
    <t>INCOME</t>
  </si>
  <si>
    <t>EXPENDITURES</t>
  </si>
  <si>
    <t>NET INCOME (LOSS) BEFORE TAXES</t>
  </si>
  <si>
    <t>INVESTMENTS</t>
  </si>
  <si>
    <t>AFFILIATED COMPANIES</t>
  </si>
  <si>
    <t>CURRENT ASSETS</t>
  </si>
  <si>
    <t>Other-specify</t>
  </si>
  <si>
    <t>Agents' and Brokers' debit balances</t>
  </si>
  <si>
    <t>Investment Income due or accrued</t>
  </si>
  <si>
    <t>TECHNICAL PROVISIONS</t>
  </si>
  <si>
    <t>LONG TERM LIABILITIES</t>
  </si>
  <si>
    <t xml:space="preserve">Subtotal </t>
  </si>
  <si>
    <t xml:space="preserve">Other-specify               </t>
  </si>
  <si>
    <t>CURRENT LIABILITIES</t>
  </si>
  <si>
    <t>SHAREHOLDERS’ EQUITY</t>
  </si>
  <si>
    <t>Amounts Payable to members (Mutual Companies)</t>
  </si>
  <si>
    <t>Agents' and Brokers' credit balances</t>
  </si>
  <si>
    <t>Reserves-specify</t>
  </si>
  <si>
    <t xml:space="preserve">Retained Earnings     </t>
  </si>
  <si>
    <t>Contingent Liabilities-specify</t>
  </si>
  <si>
    <t>Commitments-specify</t>
  </si>
  <si>
    <t>Related Party Transactions-specify</t>
  </si>
  <si>
    <t>NET EARNED PREMIUMS</t>
  </si>
  <si>
    <t>INVESTMENT INCOME</t>
  </si>
  <si>
    <t>NET CLAIMS INCURRED</t>
  </si>
  <si>
    <t>GENERAL AND ADMINISTRATIVE EXPENSES</t>
  </si>
  <si>
    <t>CHANGES IN TECHNICAL PROVISIONS</t>
  </si>
  <si>
    <t>Subtotal</t>
  </si>
  <si>
    <t>TIME DEPOSITS</t>
  </si>
  <si>
    <t>Surplus/Deficit                                 (B-A)</t>
  </si>
  <si>
    <t>Admissible assets</t>
  </si>
  <si>
    <t>Loans - secured</t>
  </si>
  <si>
    <t xml:space="preserve">Loans - unsecured </t>
  </si>
  <si>
    <t xml:space="preserve"> Fixed assets</t>
  </si>
  <si>
    <t>Coverage ratio (in percent)</t>
  </si>
  <si>
    <t xml:space="preserve">Amounts in AFL </t>
  </si>
  <si>
    <r>
      <t xml:space="preserve">However, there is a minimum solvency requirement of </t>
    </r>
    <r>
      <rPr>
        <b/>
        <sz val="10"/>
        <color theme="1"/>
        <rFont val="Times New Roman"/>
        <family val="1"/>
      </rPr>
      <t>Afl. 300,000</t>
    </r>
    <r>
      <rPr>
        <sz val="10"/>
        <color theme="1"/>
        <rFont val="Times New Roman"/>
        <family val="1"/>
      </rPr>
      <t>.</t>
    </r>
  </si>
  <si>
    <t>or a minimum of AFL 300,000</t>
  </si>
  <si>
    <t>Treasury Bonds issued by the Government of Aruba</t>
  </si>
  <si>
    <t>Proof of Partnership rights</t>
  </si>
  <si>
    <t>Certificates of the assets as referred to in points 2 and 3</t>
  </si>
  <si>
    <t>Scrip certificates of the assets as referred to in points 1 up to and including 3</t>
  </si>
  <si>
    <t>Acknowledgement of debt towards the insurer, not being treasury bills or debentures, issued by or guaranteed by the Government of Aruba or other public entities in Aruba</t>
  </si>
  <si>
    <t>Changes in Technical Provisions</t>
  </si>
  <si>
    <t xml:space="preserve">Indirect Investment Income </t>
  </si>
  <si>
    <t>FIXED ASSETS</t>
  </si>
  <si>
    <t>INTANGIBLES</t>
  </si>
  <si>
    <t>Specify</t>
  </si>
  <si>
    <t>Amounts receivable from Reinsurers</t>
  </si>
  <si>
    <t>Amounts due from members (Mutual Companies)</t>
  </si>
  <si>
    <t>Due from other depository corporatiions</t>
  </si>
  <si>
    <t>Cash in Hand</t>
  </si>
  <si>
    <t>Net claims provision</t>
  </si>
  <si>
    <t>Funds provision</t>
  </si>
  <si>
    <t>Other technical provision</t>
  </si>
  <si>
    <t>Amounts due to Reinsurers</t>
  </si>
  <si>
    <t>OFF-BALANCE SHEET ITEMS</t>
  </si>
  <si>
    <t>Capital Gain/(Loss) on Sales</t>
  </si>
  <si>
    <t>Capital Gain/(Loss) on Exchange Rates</t>
  </si>
  <si>
    <t>Income from rent</t>
  </si>
  <si>
    <t>Total liabilities 1)</t>
  </si>
  <si>
    <t>Acknowledgement of debt towards the insurer, not being debentures, issued by companies incorporated in Aruba or issued by companies incorporated in Aruba for which a license pursuant to section  4 or 24 of the State Ordinance on the Supervision on the Credit System (AB 1998 no. 16) has been granted</t>
  </si>
  <si>
    <t>PREVIOUS
YEAR
AFL</t>
  </si>
  <si>
    <t>Other item description</t>
  </si>
  <si>
    <t>Other item specified</t>
  </si>
  <si>
    <t>3.00 Other income</t>
  </si>
  <si>
    <t>6.20 General and administrative expenses other</t>
  </si>
  <si>
    <t>4.80 Current assets other</t>
  </si>
  <si>
    <t>H. NOTES TO THE INCOME STATEMENT</t>
  </si>
  <si>
    <t>I. NOTES TO THE INCOME STATEMENT BY INDEMNITY GROUP</t>
  </si>
  <si>
    <t>J.  BREAK-DOWN OF THE INVESTMENTS</t>
  </si>
  <si>
    <t>K. THE 40-60% INVESTMENT RULE</t>
  </si>
  <si>
    <t>L.  COVERAGE TEST</t>
  </si>
  <si>
    <t>M. SOLVENCY MARGIN REQUIREMENT</t>
  </si>
  <si>
    <t>6.15 Net unearned premium provision other</t>
  </si>
  <si>
    <t>6.25 Net claims provision other</t>
  </si>
  <si>
    <t>8.60 Current liabilities other</t>
  </si>
  <si>
    <t>Net unearned premium provision</t>
  </si>
  <si>
    <r>
      <t xml:space="preserve">Amounts due from members </t>
    </r>
    <r>
      <rPr>
        <vertAlign val="superscript"/>
        <sz val="10"/>
        <color theme="1"/>
        <rFont val="Times New Roman"/>
        <family val="1"/>
      </rPr>
      <t>2</t>
    </r>
  </si>
  <si>
    <t>For further guidance please refer to the CBA’s guidelines on the coverage test.</t>
  </si>
  <si>
    <t>15% of the average gross claims incurred</t>
  </si>
  <si>
    <t>Agents'/brokers' balances, 90 days and under</t>
  </si>
  <si>
    <t>Uncollected premiums, 90 days and under</t>
  </si>
  <si>
    <t>Investment income due, 90 days and under</t>
  </si>
  <si>
    <t>For further guidance please refer to the CBA’s guidelines on the solvency margin.</t>
  </si>
  <si>
    <t xml:space="preserve">It should be emphasized that no rights can be derived from the 40-60% investment rule, which is merely one of the criteria the CBA uses to evaluate requests from institutional investors for a foreign exchange license. Account is also taken, among other things, of the monetary policy stance and the development in the official international reserve position. </t>
  </si>
  <si>
    <t>According to article 14, second paragraph of the SOSIB, an insurer engaged in the general (non-life) insurance business must have a solvency margin equal to the highest outcome of one of the following calculations:</t>
  </si>
  <si>
    <t>Solvency Margin Calculation Nonlife Insurance Companies</t>
  </si>
  <si>
    <r>
      <t>Excess intercompany current accounts receivable</t>
    </r>
    <r>
      <rPr>
        <b/>
        <vertAlign val="superscript"/>
        <sz val="10"/>
        <color theme="1"/>
        <rFont val="Times New Roman"/>
        <family val="1"/>
      </rPr>
      <t>1</t>
    </r>
  </si>
  <si>
    <t>15% gross premium income, or</t>
  </si>
  <si>
    <r>
      <t xml:space="preserve">Required solvency margin </t>
    </r>
    <r>
      <rPr>
        <vertAlign val="superscript"/>
        <sz val="10"/>
        <color theme="1"/>
        <rFont val="Times New Roman"/>
        <family val="1"/>
      </rPr>
      <t>2</t>
    </r>
  </si>
  <si>
    <t>C</t>
  </si>
  <si>
    <r>
      <t xml:space="preserve">Surplus/(shortfall) </t>
    </r>
    <r>
      <rPr>
        <b/>
        <i/>
        <sz val="10"/>
        <color theme="1"/>
        <rFont val="Times New Roman"/>
        <family val="1"/>
      </rPr>
      <t>(A-B-C)</t>
    </r>
  </si>
  <si>
    <t>2.	  Highest outcome of either:
•    15% of the gross premiums booked in the preceding financial year, or
•    15% of the average gross claims incurred in the last three financial years, or
•	    a minimum of Afl. 300,000.</t>
  </si>
  <si>
    <t>List</t>
  </si>
  <si>
    <t>1.60 Investments other</t>
  </si>
  <si>
    <t>2.16 Direct investment income other</t>
  </si>
  <si>
    <t>2.40 Fixed assets other</t>
  </si>
  <si>
    <t>2.24 Indirect investment income other</t>
  </si>
  <si>
    <t>3.40 Affiliated companies other</t>
  </si>
  <si>
    <t>5.00 Intangibles</t>
  </si>
  <si>
    <t>6.35 Funds provision other</t>
  </si>
  <si>
    <t>6.45 Other technical provision other</t>
  </si>
  <si>
    <t xml:space="preserve">7.30 Long term liabilities other </t>
  </si>
  <si>
    <t xml:space="preserve">9.20 Reserves </t>
  </si>
  <si>
    <t>Contingent Liabilities</t>
  </si>
  <si>
    <t>Commitments</t>
  </si>
  <si>
    <t>Related Party Transactions</t>
  </si>
  <si>
    <t>Balance sheet items</t>
  </si>
  <si>
    <t>Income statement items</t>
  </si>
  <si>
    <r>
      <t xml:space="preserve">Shareholders' Equity </t>
    </r>
    <r>
      <rPr>
        <vertAlign val="superscript"/>
        <sz val="10"/>
        <color theme="1"/>
        <rFont val="Times New Roman"/>
        <family val="1"/>
      </rPr>
      <t>1</t>
    </r>
  </si>
  <si>
    <r>
      <rPr>
        <vertAlign val="superscript"/>
        <sz val="10"/>
        <color theme="1"/>
        <rFont val="Times New Roman"/>
        <family val="1"/>
      </rPr>
      <t>1</t>
    </r>
    <r>
      <rPr>
        <sz val="10"/>
        <color theme="1"/>
        <rFont val="Times New Roman"/>
        <family val="1"/>
      </rPr>
      <t xml:space="preserve"> The assigned capital in the case of a branch or agency.</t>
    </r>
  </si>
  <si>
    <t>Current year in AFL</t>
  </si>
  <si>
    <t>Accident
&amp;
Health</t>
  </si>
  <si>
    <t>Motor
Vehicle</t>
  </si>
  <si>
    <t>Marine Transport
&amp;
Aviation</t>
  </si>
  <si>
    <t>CURRENT
YEAR</t>
  </si>
  <si>
    <r>
      <t xml:space="preserve">Items pertaining to form </t>
    </r>
    <r>
      <rPr>
        <i/>
        <sz val="10"/>
        <color theme="1"/>
        <rFont val="Times New Roman"/>
        <family val="1"/>
      </rPr>
      <t>E. Notes to the balance sheet</t>
    </r>
    <r>
      <rPr>
        <sz val="10"/>
        <color theme="1"/>
        <rFont val="Times New Roman"/>
        <family val="1"/>
      </rPr>
      <t xml:space="preserve"> for which further specification is required.</t>
    </r>
  </si>
  <si>
    <t>F. OTHER ITEMS-NOTES TO THE BALANCE SHEET</t>
  </si>
  <si>
    <t>G. OTHER ITEMS - NOTES TO THE INCOME STATEMENT</t>
  </si>
  <si>
    <r>
      <t xml:space="preserve">Items pertaining to form </t>
    </r>
    <r>
      <rPr>
        <i/>
        <sz val="10"/>
        <color theme="1"/>
        <rFont val="Times New Roman"/>
        <family val="1"/>
      </rPr>
      <t>H. Notes to the income statement</t>
    </r>
    <r>
      <rPr>
        <sz val="10"/>
        <color theme="1"/>
        <rFont val="Times New Roman"/>
        <family val="1"/>
      </rPr>
      <t xml:space="preserve"> for which further specification is required.</t>
    </r>
  </si>
  <si>
    <t>OTHER INCOME-specify</t>
  </si>
  <si>
    <t>Direct
written
premiums</t>
  </si>
  <si>
    <t>Gross
Written
premiums</t>
  </si>
  <si>
    <t>Net
written
premiums</t>
  </si>
  <si>
    <t>Net
earned
premiums</t>
  </si>
  <si>
    <t>Accident &amp;
health</t>
  </si>
  <si>
    <t>Marine,
transport
and aviation</t>
  </si>
  <si>
    <t>Commercial
multiple peril</t>
  </si>
  <si>
    <t>Burglary and
theft</t>
  </si>
  <si>
    <t>LOCAL
INVESTMENTS 1)</t>
  </si>
  <si>
    <t>Afl.</t>
  </si>
  <si>
    <t>Fc</t>
  </si>
  <si>
    <t>Weight
Factor</t>
  </si>
  <si>
    <t>Weighted
Assets</t>
  </si>
  <si>
    <r>
      <t xml:space="preserve">Less: Current liabilities </t>
    </r>
    <r>
      <rPr>
        <b/>
        <vertAlign val="superscript"/>
        <sz val="10"/>
        <color theme="1"/>
        <rFont val="Times New Roman"/>
        <family val="1"/>
      </rPr>
      <t>3</t>
    </r>
  </si>
  <si>
    <t>2. Only applicable to mutual insurance companies.</t>
  </si>
  <si>
    <t>3. Excluding liabilities to affiliated companies.</t>
  </si>
  <si>
    <t>1. The outstanding amount of intercompany current accounts receivable that exceeds 5% of Total investments.
    Not applicable to branches or agencies. Branches or agencies should fill out 0 (zero) under this line item.</t>
  </si>
  <si>
    <t>N. ADMISSIBLE ASSETS TO COVER MINIMUM SOLVENCY 
MARGIN OF AFL 300,000</t>
  </si>
  <si>
    <r>
      <t>1)</t>
    </r>
    <r>
      <rPr>
        <sz val="10"/>
        <color theme="1"/>
        <rFont val="Times New Roman"/>
        <family val="1"/>
      </rPr>
      <t xml:space="preserve"> Excluding shareholders’ equity (paid-in capital, reserves and retained earnings) or assigned capital.</t>
    </r>
  </si>
  <si>
    <r>
      <rPr>
        <vertAlign val="superscript"/>
        <sz val="10"/>
        <color theme="1"/>
        <rFont val="Times New Roman"/>
        <family val="1"/>
      </rPr>
      <t>2)</t>
    </r>
    <r>
      <rPr>
        <sz val="10"/>
        <color theme="1"/>
        <rFont val="Times New Roman"/>
        <family val="1"/>
      </rPr>
      <t xml:space="preserve">  Local investments denominated in Aruban Florins and foreign currencies.</t>
    </r>
  </si>
  <si>
    <t>version</t>
  </si>
  <si>
    <t>0.1.0</t>
  </si>
  <si>
    <t>Other item description code</t>
  </si>
  <si>
    <r>
      <t xml:space="preserve">Actual local investments </t>
    </r>
    <r>
      <rPr>
        <vertAlign val="superscript"/>
        <sz val="10"/>
        <color theme="1"/>
        <rFont val="Times New Roman"/>
        <family val="1"/>
      </rPr>
      <t>2)</t>
    </r>
    <r>
      <rPr>
        <sz val="10"/>
        <color theme="1"/>
        <rFont val="Times New Roman"/>
        <family val="1"/>
      </rPr>
      <t xml:space="preserve">              (B)</t>
    </r>
  </si>
  <si>
    <t>Total liabilities</t>
  </si>
  <si>
    <t>Required amount in Local Investments</t>
  </si>
  <si>
    <t>1. Only branches and agencies of nonlife insurance companies are allowed to include claims on affiliated companies under this line item.</t>
  </si>
  <si>
    <t>5% of Total investments</t>
  </si>
  <si>
    <t>Amounts in AFL 1,000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</si>
</sst>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999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1" fillId="0" borderId="0"/>
  </cellStyleXfs>
  <cellXfs count="1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justify" vertical="center"/>
    </xf>
    <xf numFmtId="2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2" fontId="1" fillId="0" borderId="1" xfId="0" applyNumberFormat="1" applyFont="1" applyBorder="1" applyAlignment="1">
      <alignment vertical="center"/>
    </xf>
    <xf numFmtId="2" fontId="2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/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6" borderId="1" xfId="0" applyFont="1" applyFill="1" applyBorder="1"/>
    <xf numFmtId="3" fontId="1" fillId="4" borderId="1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3" fontId="2" fillId="4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3" fontId="1" fillId="4" borderId="1" xfId="1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right" vertical="center"/>
    </xf>
    <xf numFmtId="3" fontId="1" fillId="2" borderId="7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/>
    <xf numFmtId="3" fontId="1" fillId="9" borderId="1" xfId="1" applyNumberFormat="1" applyFont="1" applyFill="1" applyBorder="1" applyAlignment="1">
      <alignment horizontal="right" vertical="center"/>
    </xf>
    <xf numFmtId="3" fontId="1" fillId="9" borderId="1" xfId="1" applyNumberFormat="1" applyFont="1" applyFill="1" applyBorder="1" applyAlignment="1">
      <alignment horizontal="right"/>
    </xf>
    <xf numFmtId="3" fontId="1" fillId="0" borderId="1" xfId="1" applyNumberFormat="1" applyFont="1" applyBorder="1" applyAlignment="1">
      <alignment horizontal="right" vertical="center"/>
    </xf>
    <xf numFmtId="3" fontId="2" fillId="4" borderId="1" xfId="1" applyNumberFormat="1" applyFont="1" applyFill="1" applyBorder="1" applyAlignment="1">
      <alignment horizontal="right" vertical="center"/>
    </xf>
    <xf numFmtId="3" fontId="9" fillId="4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top" wrapText="1"/>
    </xf>
    <xf numFmtId="164" fontId="2" fillId="4" borderId="1" xfId="2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Fill="1"/>
    <xf numFmtId="0" fontId="1" fillId="0" borderId="0" xfId="0" applyFont="1" applyAlignment="1">
      <alignment wrapText="1"/>
    </xf>
    <xf numFmtId="3" fontId="3" fillId="0" borderId="1" xfId="0" applyNumberFormat="1" applyFont="1" applyBorder="1" applyAlignment="1">
      <alignment horizontal="right" vertical="center"/>
    </xf>
    <xf numFmtId="3" fontId="2" fillId="9" borderId="1" xfId="0" applyNumberFormat="1" applyFont="1" applyFill="1" applyBorder="1" applyAlignment="1">
      <alignment horizontal="right" vertical="center"/>
    </xf>
    <xf numFmtId="3" fontId="2" fillId="9" borderId="1" xfId="1" applyNumberFormat="1" applyFont="1" applyFill="1" applyBorder="1" applyAlignment="1">
      <alignment horizontal="right" vertical="center"/>
    </xf>
    <xf numFmtId="3" fontId="1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3" fontId="1" fillId="6" borderId="1" xfId="0" applyNumberFormat="1" applyFont="1" applyFill="1" applyBorder="1" applyAlignment="1">
      <alignment horizontal="right" vertical="center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/>
    </xf>
    <xf numFmtId="0" fontId="1" fillId="0" borderId="0" xfId="0" applyFont="1" applyAlignment="1"/>
    <xf numFmtId="0" fontId="10" fillId="0" borderId="0" xfId="0" applyFont="1"/>
    <xf numFmtId="3" fontId="2" fillId="6" borderId="1" xfId="0" applyNumberFormat="1" applyFont="1" applyFill="1" applyBorder="1" applyAlignment="1">
      <alignment horizontal="right" vertical="center"/>
    </xf>
    <xf numFmtId="3" fontId="2" fillId="6" borderId="1" xfId="1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3" fontId="2" fillId="0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3" fontId="1" fillId="8" borderId="1" xfId="0" applyNumberFormat="1" applyFont="1" applyFill="1" applyBorder="1" applyAlignment="1" applyProtection="1">
      <alignment horizontal="right" vertical="center"/>
      <protection locked="0"/>
    </xf>
    <xf numFmtId="3" fontId="1" fillId="7" borderId="1" xfId="0" applyNumberFormat="1" applyFont="1" applyFill="1" applyBorder="1" applyAlignment="1" applyProtection="1">
      <alignment horizontal="right" vertical="center"/>
      <protection locked="0"/>
    </xf>
    <xf numFmtId="0" fontId="1" fillId="7" borderId="1" xfId="0" applyFont="1" applyFill="1" applyBorder="1" applyProtection="1">
      <protection locked="0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6" borderId="1" xfId="0" applyFont="1" applyFill="1" applyBorder="1" applyAlignment="1">
      <alignment vertical="center"/>
    </xf>
    <xf numFmtId="2" fontId="10" fillId="0" borderId="0" xfId="0" applyNumberFormat="1" applyFont="1" applyAlignment="1">
      <alignment horizontal="left"/>
    </xf>
    <xf numFmtId="2" fontId="1" fillId="0" borderId="0" xfId="0" applyNumberFormat="1" applyFont="1" applyBorder="1" applyAlignment="1">
      <alignment horizontal="left"/>
    </xf>
    <xf numFmtId="2" fontId="2" fillId="0" borderId="0" xfId="0" applyNumberFormat="1" applyFont="1" applyBorder="1" applyAlignment="1">
      <alignment horizontal="left"/>
    </xf>
    <xf numFmtId="2" fontId="1" fillId="0" borderId="0" xfId="0" applyNumberFormat="1" applyFont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justify" vertic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5" borderId="2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justify" vertical="center"/>
    </xf>
    <xf numFmtId="0" fontId="1" fillId="5" borderId="9" xfId="0" applyFont="1" applyFill="1" applyBorder="1" applyAlignment="1">
      <alignment horizontal="justify" vertical="center"/>
    </xf>
    <xf numFmtId="0" fontId="1" fillId="0" borderId="0" xfId="0" applyFont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top" wrapText="1"/>
    </xf>
    <xf numFmtId="0" fontId="7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1" fillId="0" borderId="0" xfId="0" quotePrefix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horizontal="left" vertical="center" indent="2"/>
    </xf>
    <xf numFmtId="0" fontId="1" fillId="0" borderId="0" xfId="0" applyFont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 indent="9"/>
    </xf>
    <xf numFmtId="0" fontId="0" fillId="0" borderId="10" xfId="0" applyBorder="1" applyAlignment="1">
      <alignment horizontal="left" vertical="center" indent="9"/>
    </xf>
    <xf numFmtId="0" fontId="1" fillId="0" borderId="11" xfId="0" applyFont="1" applyBorder="1" applyAlignment="1">
      <alignment horizontal="left" vertical="center" indent="8"/>
    </xf>
    <xf numFmtId="0" fontId="0" fillId="0" borderId="10" xfId="0" applyBorder="1" applyAlignment="1">
      <alignment horizontal="left" vertical="center" indent="8"/>
    </xf>
    <xf numFmtId="0" fontId="2" fillId="0" borderId="11" xfId="0" applyFont="1" applyBorder="1" applyAlignment="1">
      <alignment horizontal="left" vertical="center" wrapText="1" indent="9"/>
    </xf>
    <xf numFmtId="0" fontId="2" fillId="0" borderId="10" xfId="0" applyFont="1" applyBorder="1" applyAlignment="1">
      <alignment horizontal="left" vertical="center" wrapText="1" indent="9"/>
    </xf>
    <xf numFmtId="0" fontId="2" fillId="6" borderId="1" xfId="0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</cellXfs>
  <cellStyles count="4">
    <cellStyle name="Comma" xfId="1" builtinId="3"/>
    <cellStyle name="Normal" xfId="0" builtinId="0"/>
    <cellStyle name="Normal 2 2" xfId="3" xr:uid="{A1024CF6-21A4-4924-97D6-F4ACFD90ECEB}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9DA6A-7470-4BED-8379-1BB235D26A7C}">
  <sheetPr codeName="Sheet2"/>
  <dimension ref="A1:A2"/>
  <sheetViews>
    <sheetView workbookViewId="0">
      <selection activeCell="C14" sqref="A1:XFD1048576"/>
    </sheetView>
  </sheetViews>
  <sheetFormatPr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</sheetData>
  <sheetProtection algorithmName="SHA-512" hashValue="3goTvrl5t3U3QmImHhzZetXifU3dsJE8/HOblyOCt2irMTqAK5NRtpq/+8BQyirjv0ndKr0tNF7taWzDz+gLpQ==" saltValue="LYC0sv66U0dxOJfhFIzKAA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pageSetUpPr fitToPage="1"/>
  </sheetPr>
  <dimension ref="A1:D62"/>
  <sheetViews>
    <sheetView zoomScaleNormal="100" workbookViewId="0">
      <selection activeCell="A6" sqref="A6"/>
    </sheetView>
  </sheetViews>
  <sheetFormatPr defaultColWidth="0" defaultRowHeight="12.75" zeroHeight="1" x14ac:dyDescent="0.2"/>
  <cols>
    <col min="1" max="1" width="43.5703125" style="1" customWidth="1"/>
    <col min="2" max="2" width="50.42578125" style="1" customWidth="1"/>
    <col min="3" max="3" width="16.28515625" style="1" customWidth="1"/>
    <col min="4" max="4" width="22.42578125" style="103" hidden="1" customWidth="1"/>
    <col min="5" max="16384" width="9.140625" style="1" hidden="1"/>
  </cols>
  <sheetData>
    <row r="1" spans="1:4" x14ac:dyDescent="0.2">
      <c r="A1" s="111" t="s">
        <v>279</v>
      </c>
      <c r="B1" s="111"/>
      <c r="C1" s="111"/>
    </row>
    <row r="2" spans="1:4" x14ac:dyDescent="0.2">
      <c r="A2" s="62"/>
      <c r="B2" s="62"/>
      <c r="C2" s="62"/>
    </row>
    <row r="3" spans="1:4" x14ac:dyDescent="0.2">
      <c r="A3" s="112"/>
      <c r="B3" s="114"/>
      <c r="C3" s="109" t="s">
        <v>276</v>
      </c>
    </row>
    <row r="4" spans="1:4" x14ac:dyDescent="0.2">
      <c r="A4" s="113"/>
      <c r="B4" s="115"/>
      <c r="C4" s="110"/>
    </row>
    <row r="5" spans="1:4" x14ac:dyDescent="0.2">
      <c r="A5" s="49" t="s">
        <v>223</v>
      </c>
      <c r="B5" s="49" t="s">
        <v>224</v>
      </c>
      <c r="C5" s="104" t="s">
        <v>15</v>
      </c>
      <c r="D5" s="103" t="s">
        <v>304</v>
      </c>
    </row>
    <row r="6" spans="1:4" x14ac:dyDescent="0.2">
      <c r="A6" s="93"/>
      <c r="B6" s="93"/>
      <c r="C6" s="93"/>
      <c r="D6" s="103" t="str">
        <f>IF(A6&lt;&gt;"", INDEX(List!$B$20:$B$23, MATCH(A6, List!$A$20:$A$23, 0)), "")</f>
        <v/>
      </c>
    </row>
    <row r="7" spans="1:4" x14ac:dyDescent="0.2">
      <c r="A7" s="93"/>
      <c r="B7" s="93"/>
      <c r="C7" s="93"/>
      <c r="D7" s="103" t="str">
        <f>IF(A7&lt;&gt;"", INDEX(List!$B$20:$B$23, MATCH(A7, List!$A$20:$A$23, 0)), "")</f>
        <v/>
      </c>
    </row>
    <row r="8" spans="1:4" x14ac:dyDescent="0.2">
      <c r="A8" s="93"/>
      <c r="B8" s="93"/>
      <c r="C8" s="93"/>
      <c r="D8" s="103" t="str">
        <f>IF(A8&lt;&gt;"", INDEX(List!$B$20:$B$23, MATCH(A8, List!$A$20:$A$23, 0)), "")</f>
        <v/>
      </c>
    </row>
    <row r="9" spans="1:4" x14ac:dyDescent="0.2">
      <c r="A9" s="93"/>
      <c r="B9" s="93"/>
      <c r="C9" s="93"/>
      <c r="D9" s="103" t="str">
        <f>IF(A9&lt;&gt;"", INDEX(List!$B$20:$B$23, MATCH(A9, List!$A$20:$A$23, 0)), "")</f>
        <v/>
      </c>
    </row>
    <row r="10" spans="1:4" x14ac:dyDescent="0.2">
      <c r="A10" s="93"/>
      <c r="B10" s="93"/>
      <c r="C10" s="93"/>
      <c r="D10" s="103" t="str">
        <f>IF(A10&lt;&gt;"", INDEX(List!$B$20:$B$23, MATCH(A10, List!$A$20:$A$23, 0)), "")</f>
        <v/>
      </c>
    </row>
    <row r="11" spans="1:4" x14ac:dyDescent="0.2">
      <c r="A11" s="93"/>
      <c r="B11" s="93"/>
      <c r="C11" s="93"/>
      <c r="D11" s="103" t="str">
        <f>IF(A11&lt;&gt;"", INDEX(List!$B$20:$B$23, MATCH(A11, List!$A$20:$A$23, 0)), "")</f>
        <v/>
      </c>
    </row>
    <row r="12" spans="1:4" x14ac:dyDescent="0.2">
      <c r="A12" s="93"/>
      <c r="B12" s="93"/>
      <c r="C12" s="93"/>
      <c r="D12" s="103" t="str">
        <f>IF(A12&lt;&gt;"", INDEX(List!$B$20:$B$23, MATCH(A12, List!$A$20:$A$23, 0)), "")</f>
        <v/>
      </c>
    </row>
    <row r="13" spans="1:4" x14ac:dyDescent="0.2">
      <c r="A13" s="93"/>
      <c r="B13" s="93"/>
      <c r="C13" s="93"/>
      <c r="D13" s="103" t="str">
        <f>IF(A13&lt;&gt;"", INDEX(List!$B$20:$B$23, MATCH(A13, List!$A$20:$A$23, 0)), "")</f>
        <v/>
      </c>
    </row>
    <row r="14" spans="1:4" x14ac:dyDescent="0.2">
      <c r="A14" s="93"/>
      <c r="B14" s="93"/>
      <c r="C14" s="93"/>
      <c r="D14" s="103" t="str">
        <f>IF(A14&lt;&gt;"", INDEX(List!$B$20:$B$23, MATCH(A14, List!$A$20:$A$23, 0)), "")</f>
        <v/>
      </c>
    </row>
    <row r="15" spans="1:4" x14ac:dyDescent="0.2">
      <c r="A15" s="93"/>
      <c r="B15" s="93"/>
      <c r="C15" s="93"/>
      <c r="D15" s="103" t="str">
        <f>IF(A15&lt;&gt;"", INDEX(List!$B$20:$B$23, MATCH(A15, List!$A$20:$A$23, 0)), "")</f>
        <v/>
      </c>
    </row>
    <row r="16" spans="1:4" x14ac:dyDescent="0.2">
      <c r="A16" s="93"/>
      <c r="B16" s="93"/>
      <c r="C16" s="93"/>
      <c r="D16" s="103" t="str">
        <f>IF(A16&lt;&gt;"", INDEX(List!$B$20:$B$23, MATCH(A16, List!$A$20:$A$23, 0)), "")</f>
        <v/>
      </c>
    </row>
    <row r="17" spans="1:4" x14ac:dyDescent="0.2">
      <c r="A17" s="93"/>
      <c r="B17" s="93"/>
      <c r="C17" s="93"/>
      <c r="D17" s="103" t="str">
        <f>IF(A17&lt;&gt;"", INDEX(List!$B$20:$B$23, MATCH(A17, List!$A$20:$A$23, 0)), "")</f>
        <v/>
      </c>
    </row>
    <row r="18" spans="1:4" x14ac:dyDescent="0.2">
      <c r="A18" s="93"/>
      <c r="B18" s="93"/>
      <c r="C18" s="93"/>
      <c r="D18" s="103" t="str">
        <f>IF(A18&lt;&gt;"", INDEX(List!$B$20:$B$23, MATCH(A18, List!$A$20:$A$23, 0)), "")</f>
        <v/>
      </c>
    </row>
    <row r="19" spans="1:4" x14ac:dyDescent="0.2">
      <c r="A19" s="93"/>
      <c r="B19" s="93"/>
      <c r="C19" s="93"/>
      <c r="D19" s="103" t="str">
        <f>IF(A19&lt;&gt;"", INDEX(List!$B$20:$B$23, MATCH(A19, List!$A$20:$A$23, 0)), "")</f>
        <v/>
      </c>
    </row>
    <row r="20" spans="1:4" x14ac:dyDescent="0.2">
      <c r="A20" s="93"/>
      <c r="B20" s="93"/>
      <c r="C20" s="93"/>
      <c r="D20" s="103" t="str">
        <f>IF(A20&lt;&gt;"", INDEX(List!$B$20:$B$23, MATCH(A20, List!$A$20:$A$23, 0)), "")</f>
        <v/>
      </c>
    </row>
    <row r="21" spans="1:4" x14ac:dyDescent="0.2">
      <c r="A21" s="93"/>
      <c r="B21" s="93"/>
      <c r="C21" s="93"/>
      <c r="D21" s="103" t="str">
        <f>IF(A21&lt;&gt;"", INDEX(List!$B$20:$B$23, MATCH(A21, List!$A$20:$A$23, 0)), "")</f>
        <v/>
      </c>
    </row>
    <row r="22" spans="1:4" x14ac:dyDescent="0.2">
      <c r="A22" s="93"/>
      <c r="B22" s="93"/>
      <c r="C22" s="93"/>
      <c r="D22" s="103" t="str">
        <f>IF(A22&lt;&gt;"", INDEX(List!$B$20:$B$23, MATCH(A22, List!$A$20:$A$23, 0)), "")</f>
        <v/>
      </c>
    </row>
    <row r="23" spans="1:4" x14ac:dyDescent="0.2">
      <c r="A23" s="93"/>
      <c r="B23" s="93"/>
      <c r="C23" s="93"/>
      <c r="D23" s="103" t="str">
        <f>IF(A23&lt;&gt;"", INDEX(List!$B$20:$B$23, MATCH(A23, List!$A$20:$A$23, 0)), "")</f>
        <v/>
      </c>
    </row>
    <row r="24" spans="1:4" x14ac:dyDescent="0.2">
      <c r="A24" s="93"/>
      <c r="B24" s="93"/>
      <c r="C24" s="93"/>
      <c r="D24" s="103" t="str">
        <f>IF(A24&lt;&gt;"", INDEX(List!$B$20:$B$23, MATCH(A24, List!$A$20:$A$23, 0)), "")</f>
        <v/>
      </c>
    </row>
    <row r="25" spans="1:4" x14ac:dyDescent="0.2">
      <c r="A25" s="93"/>
      <c r="B25" s="93"/>
      <c r="C25" s="93"/>
      <c r="D25" s="103" t="str">
        <f>IF(A25&lt;&gt;"", INDEX(List!$B$20:$B$23, MATCH(A25, List!$A$20:$A$23, 0)), "")</f>
        <v/>
      </c>
    </row>
    <row r="26" spans="1:4" x14ac:dyDescent="0.2">
      <c r="A26" s="93"/>
      <c r="B26" s="93"/>
      <c r="C26" s="93"/>
      <c r="D26" s="103" t="str">
        <f>IF(A26&lt;&gt;"", INDEX(List!$B$20:$B$23, MATCH(A26, List!$A$20:$A$23, 0)), "")</f>
        <v/>
      </c>
    </row>
    <row r="27" spans="1:4" x14ac:dyDescent="0.2">
      <c r="A27" s="93"/>
      <c r="B27" s="93"/>
      <c r="C27" s="93"/>
      <c r="D27" s="103" t="str">
        <f>IF(A27&lt;&gt;"", INDEX(List!$B$20:$B$23, MATCH(A27, List!$A$20:$A$23, 0)), "")</f>
        <v/>
      </c>
    </row>
    <row r="28" spans="1:4" x14ac:dyDescent="0.2">
      <c r="A28" s="93"/>
      <c r="B28" s="93"/>
      <c r="C28" s="93"/>
      <c r="D28" s="103" t="str">
        <f>IF(A28&lt;&gt;"", INDEX(List!$B$20:$B$23, MATCH(A28, List!$A$20:$A$23, 0)), "")</f>
        <v/>
      </c>
    </row>
    <row r="29" spans="1:4" x14ac:dyDescent="0.2">
      <c r="A29" s="93"/>
      <c r="B29" s="93"/>
      <c r="C29" s="93"/>
      <c r="D29" s="103" t="str">
        <f>IF(A29&lt;&gt;"", INDEX(List!$B$20:$B$23, MATCH(A29, List!$A$20:$A$23, 0)), "")</f>
        <v/>
      </c>
    </row>
    <row r="30" spans="1:4" x14ac:dyDescent="0.2">
      <c r="A30" s="93"/>
      <c r="B30" s="93"/>
      <c r="C30" s="93"/>
      <c r="D30" s="103" t="str">
        <f>IF(A30&lt;&gt;"", INDEX(List!$B$20:$B$23, MATCH(A30, List!$A$20:$A$23, 0)), "")</f>
        <v/>
      </c>
    </row>
    <row r="31" spans="1:4" x14ac:dyDescent="0.2">
      <c r="A31" s="93"/>
      <c r="B31" s="93"/>
      <c r="C31" s="93"/>
      <c r="D31" s="103" t="str">
        <f>IF(A31&lt;&gt;"", INDEX(List!$B$20:$B$23, MATCH(A31, List!$A$20:$A$23, 0)), "")</f>
        <v/>
      </c>
    </row>
    <row r="32" spans="1:4" x14ac:dyDescent="0.2">
      <c r="A32" s="93"/>
      <c r="B32" s="93"/>
      <c r="C32" s="93"/>
      <c r="D32" s="103" t="str">
        <f>IF(A32&lt;&gt;"", INDEX(List!$B$20:$B$23, MATCH(A32, List!$A$20:$A$23, 0)), "")</f>
        <v/>
      </c>
    </row>
    <row r="33" spans="1:4" x14ac:dyDescent="0.2">
      <c r="A33" s="93"/>
      <c r="B33" s="93"/>
      <c r="C33" s="93"/>
      <c r="D33" s="103" t="str">
        <f>IF(A33&lt;&gt;"", INDEX(List!$B$20:$B$23, MATCH(A33, List!$A$20:$A$23, 0)), "")</f>
        <v/>
      </c>
    </row>
    <row r="34" spans="1:4" x14ac:dyDescent="0.2">
      <c r="A34" s="93"/>
      <c r="B34" s="93"/>
      <c r="C34" s="93"/>
      <c r="D34" s="103" t="str">
        <f>IF(A34&lt;&gt;"", INDEX(List!$B$20:$B$23, MATCH(A34, List!$A$20:$A$23, 0)), "")</f>
        <v/>
      </c>
    </row>
    <row r="35" spans="1:4" x14ac:dyDescent="0.2">
      <c r="A35" s="93"/>
      <c r="B35" s="93"/>
      <c r="C35" s="93"/>
      <c r="D35" s="103" t="str">
        <f>IF(A35&lt;&gt;"", INDEX(List!$B$20:$B$23, MATCH(A35, List!$A$20:$A$23, 0)), "")</f>
        <v/>
      </c>
    </row>
    <row r="36" spans="1:4" x14ac:dyDescent="0.2">
      <c r="A36" s="93"/>
      <c r="B36" s="93"/>
      <c r="C36" s="93"/>
      <c r="D36" s="103" t="str">
        <f>IF(A36&lt;&gt;"", INDEX(List!$B$20:$B$23, MATCH(A36, List!$A$20:$A$23, 0)), "")</f>
        <v/>
      </c>
    </row>
    <row r="37" spans="1:4" x14ac:dyDescent="0.2">
      <c r="A37" s="93"/>
      <c r="B37" s="93"/>
      <c r="C37" s="93"/>
      <c r="D37" s="103" t="str">
        <f>IF(A37&lt;&gt;"", INDEX(List!$B$20:$B$23, MATCH(A37, List!$A$20:$A$23, 0)), "")</f>
        <v/>
      </c>
    </row>
    <row r="38" spans="1:4" x14ac:dyDescent="0.2">
      <c r="A38" s="93"/>
      <c r="B38" s="93"/>
      <c r="C38" s="93"/>
      <c r="D38" s="103" t="str">
        <f>IF(A38&lt;&gt;"", INDEX(List!$B$20:$B$23, MATCH(A38, List!$A$20:$A$23, 0)), "")</f>
        <v/>
      </c>
    </row>
    <row r="39" spans="1:4" x14ac:dyDescent="0.2">
      <c r="A39" s="93"/>
      <c r="B39" s="93"/>
      <c r="C39" s="93"/>
      <c r="D39" s="103" t="str">
        <f>IF(A39&lt;&gt;"", INDEX(List!$B$20:$B$23, MATCH(A39, List!$A$20:$A$23, 0)), "")</f>
        <v/>
      </c>
    </row>
    <row r="40" spans="1:4" x14ac:dyDescent="0.2">
      <c r="A40" s="93"/>
      <c r="B40" s="93"/>
      <c r="C40" s="93"/>
      <c r="D40" s="103" t="str">
        <f>IF(A40&lt;&gt;"", INDEX(List!$B$20:$B$23, MATCH(A40, List!$A$20:$A$23, 0)), "")</f>
        <v/>
      </c>
    </row>
    <row r="41" spans="1:4" x14ac:dyDescent="0.2">
      <c r="A41" s="93"/>
      <c r="B41" s="93"/>
      <c r="C41" s="93"/>
      <c r="D41" s="103" t="str">
        <f>IF(A41&lt;&gt;"", INDEX(List!$B$20:$B$23, MATCH(A41, List!$A$20:$A$23, 0)), "")</f>
        <v/>
      </c>
    </row>
    <row r="42" spans="1:4" x14ac:dyDescent="0.2">
      <c r="A42" s="93"/>
      <c r="B42" s="93"/>
      <c r="C42" s="93"/>
      <c r="D42" s="103" t="str">
        <f>IF(A42&lt;&gt;"", INDEX(List!$B$20:$B$23, MATCH(A42, List!$A$20:$A$23, 0)), "")</f>
        <v/>
      </c>
    </row>
    <row r="43" spans="1:4" x14ac:dyDescent="0.2">
      <c r="A43" s="93"/>
      <c r="B43" s="93"/>
      <c r="C43" s="93"/>
      <c r="D43" s="103" t="str">
        <f>IF(A43&lt;&gt;"", INDEX(List!$B$20:$B$23, MATCH(A43, List!$A$20:$A$23, 0)), "")</f>
        <v/>
      </c>
    </row>
    <row r="44" spans="1:4" x14ac:dyDescent="0.2">
      <c r="A44" s="93"/>
      <c r="B44" s="93"/>
      <c r="C44" s="93"/>
      <c r="D44" s="103" t="str">
        <f>IF(A44&lt;&gt;"", INDEX(List!$B$20:$B$23, MATCH(A44, List!$A$20:$A$23, 0)), "")</f>
        <v/>
      </c>
    </row>
    <row r="45" spans="1:4" x14ac:dyDescent="0.2">
      <c r="A45" s="93"/>
      <c r="B45" s="93"/>
      <c r="C45" s="93"/>
      <c r="D45" s="103" t="str">
        <f>IF(A45&lt;&gt;"", INDEX(List!$B$20:$B$23, MATCH(A45, List!$A$20:$A$23, 0)), "")</f>
        <v/>
      </c>
    </row>
    <row r="46" spans="1:4" x14ac:dyDescent="0.2">
      <c r="A46" s="93"/>
      <c r="B46" s="93"/>
      <c r="C46" s="93"/>
      <c r="D46" s="103" t="str">
        <f>IF(A46&lt;&gt;"", INDEX(List!$B$20:$B$23, MATCH(A46, List!$A$20:$A$23, 0)), "")</f>
        <v/>
      </c>
    </row>
    <row r="47" spans="1:4" x14ac:dyDescent="0.2">
      <c r="A47" s="93"/>
      <c r="B47" s="93"/>
      <c r="C47" s="93"/>
      <c r="D47" s="103" t="str">
        <f>IF(A47&lt;&gt;"", INDEX(List!$B$20:$B$23, MATCH(A47, List!$A$20:$A$23, 0)), "")</f>
        <v/>
      </c>
    </row>
    <row r="48" spans="1:4" x14ac:dyDescent="0.2">
      <c r="A48" s="93"/>
      <c r="B48" s="93"/>
      <c r="C48" s="93"/>
      <c r="D48" s="103" t="str">
        <f>IF(A48&lt;&gt;"", INDEX(List!$B$20:$B$23, MATCH(A48, List!$A$20:$A$23, 0)), "")</f>
        <v/>
      </c>
    </row>
    <row r="49" spans="1:4" x14ac:dyDescent="0.2">
      <c r="A49" s="93"/>
      <c r="B49" s="93"/>
      <c r="C49" s="93"/>
      <c r="D49" s="103" t="str">
        <f>IF(A49&lt;&gt;"", INDEX(List!$B$20:$B$23, MATCH(A49, List!$A$20:$A$23, 0)), "")</f>
        <v/>
      </c>
    </row>
    <row r="50" spans="1:4" x14ac:dyDescent="0.2">
      <c r="A50" s="93"/>
      <c r="B50" s="93"/>
      <c r="C50" s="93"/>
      <c r="D50" s="103" t="str">
        <f>IF(A50&lt;&gt;"", INDEX(List!$B$20:$B$23, MATCH(A50, List!$A$20:$A$23, 0)), "")</f>
        <v/>
      </c>
    </row>
    <row r="51" spans="1:4" x14ac:dyDescent="0.2">
      <c r="A51" s="93"/>
      <c r="B51" s="93"/>
      <c r="C51" s="93"/>
      <c r="D51" s="103" t="str">
        <f>IF(A51&lt;&gt;"", INDEX(List!$B$20:$B$23, MATCH(A51, List!$A$20:$A$23, 0)), "")</f>
        <v/>
      </c>
    </row>
    <row r="52" spans="1:4" x14ac:dyDescent="0.2">
      <c r="A52" s="93"/>
      <c r="B52" s="93"/>
      <c r="C52" s="93"/>
      <c r="D52" s="103" t="str">
        <f>IF(A52&lt;&gt;"", INDEX(List!$B$20:$B$23, MATCH(A52, List!$A$20:$A$23, 0)), "")</f>
        <v/>
      </c>
    </row>
    <row r="53" spans="1:4" x14ac:dyDescent="0.2">
      <c r="A53" s="93"/>
      <c r="B53" s="93"/>
      <c r="C53" s="93"/>
      <c r="D53" s="103" t="str">
        <f>IF(A53&lt;&gt;"", INDEX(List!$B$20:$B$23, MATCH(A53, List!$A$20:$A$23, 0)), "")</f>
        <v/>
      </c>
    </row>
    <row r="54" spans="1:4" x14ac:dyDescent="0.2">
      <c r="A54" s="93"/>
      <c r="B54" s="93"/>
      <c r="C54" s="93"/>
      <c r="D54" s="103" t="str">
        <f>IF(A54&lt;&gt;"", INDEX(List!$B$20:$B$23, MATCH(A54, List!$A$20:$A$23, 0)), "")</f>
        <v/>
      </c>
    </row>
    <row r="55" spans="1:4" x14ac:dyDescent="0.2">
      <c r="A55" s="93"/>
      <c r="B55" s="93"/>
      <c r="C55" s="93"/>
      <c r="D55" s="103" t="str">
        <f>IF(A55&lt;&gt;"", INDEX(List!$B$20:$B$23, MATCH(A55, List!$A$20:$A$23, 0)), "")</f>
        <v/>
      </c>
    </row>
    <row r="56" spans="1:4" x14ac:dyDescent="0.2">
      <c r="A56" s="93"/>
      <c r="B56" s="93"/>
      <c r="C56" s="93"/>
      <c r="D56" s="103" t="str">
        <f>IF(A56&lt;&gt;"", INDEX(List!$B$20:$B$23, MATCH(A56, List!$A$20:$A$23, 0)), "")</f>
        <v/>
      </c>
    </row>
    <row r="57" spans="1:4" x14ac:dyDescent="0.2">
      <c r="A57" s="93"/>
      <c r="B57" s="93"/>
      <c r="C57" s="93"/>
      <c r="D57" s="103" t="str">
        <f>IF(A57&lt;&gt;"", INDEX(List!$B$20:$B$23, MATCH(A57, List!$A$20:$A$23, 0)), "")</f>
        <v/>
      </c>
    </row>
    <row r="58" spans="1:4" x14ac:dyDescent="0.2">
      <c r="A58" s="93"/>
      <c r="B58" s="93"/>
      <c r="C58" s="93"/>
      <c r="D58" s="103" t="str">
        <f>IF(A58&lt;&gt;"", INDEX(List!$B$20:$B$23, MATCH(A58, List!$A$20:$A$23, 0)), "")</f>
        <v/>
      </c>
    </row>
    <row r="59" spans="1:4" x14ac:dyDescent="0.2">
      <c r="A59" s="93"/>
      <c r="B59" s="93"/>
      <c r="C59" s="93"/>
      <c r="D59" s="103" t="str">
        <f>IF(A59&lt;&gt;"", INDEX(List!$B$20:$B$23, MATCH(A59, List!$A$20:$A$23, 0)), "")</f>
        <v/>
      </c>
    </row>
    <row r="60" spans="1:4" x14ac:dyDescent="0.2">
      <c r="A60" s="93"/>
      <c r="B60" s="93"/>
      <c r="C60" s="93"/>
      <c r="D60" s="103" t="str">
        <f>IF(A60&lt;&gt;"", INDEX(List!$B$20:$B$23, MATCH(A60, List!$A$20:$A$23, 0)), "")</f>
        <v/>
      </c>
    </row>
    <row r="61" spans="1:4" x14ac:dyDescent="0.2"/>
    <row r="62" spans="1:4" x14ac:dyDescent="0.2">
      <c r="A62" s="1" t="s">
        <v>280</v>
      </c>
    </row>
  </sheetData>
  <sheetProtection algorithmName="SHA-512" hashValue="lSPmL2BJ3umlDpOfbWE/xr0sgei/tpqGDSnNH2TlXV0x6oGQY4kCGJiaLLbZwCnItIX8sF+WjKQKuPeuFPtPSQ==" saltValue="phmiN82jtHKFxQqS7ZFsVw==" spinCount="100000" sheet="1" objects="1" scenarios="1"/>
  <mergeCells count="4">
    <mergeCell ref="A1:C1"/>
    <mergeCell ref="A3:A4"/>
    <mergeCell ref="B3:B4"/>
    <mergeCell ref="C3:C4"/>
  </mergeCells>
  <printOptions horizontalCentered="1"/>
  <pageMargins left="0.7" right="0.7" top="0.75" bottom="0.75" header="0.3" footer="0.3"/>
  <pageSetup scale="8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9FBF04E-F80E-4700-8C9B-535DB92AC0A1}">
          <x14:formula1>
            <xm:f>List!$A$20:$A$23</xm:f>
          </x14:formula1>
          <xm:sqref>A6:A60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pageSetUpPr fitToPage="1"/>
  </sheetPr>
  <dimension ref="A1:D42"/>
  <sheetViews>
    <sheetView zoomScaleNormal="100" zoomScaleSheetLayoutView="100" workbookViewId="0">
      <selection activeCell="D6" sqref="D6"/>
    </sheetView>
  </sheetViews>
  <sheetFormatPr defaultColWidth="0" defaultRowHeight="12.75" zeroHeight="1" x14ac:dyDescent="0.2"/>
  <cols>
    <col min="1" max="1" width="11.85546875" style="1" customWidth="1"/>
    <col min="2" max="2" width="38.42578125" style="1" bestFit="1" customWidth="1"/>
    <col min="3" max="4" width="14.28515625" style="1" customWidth="1"/>
    <col min="5" max="16384" width="9.140625" style="1" hidden="1"/>
  </cols>
  <sheetData>
    <row r="1" spans="1:4" x14ac:dyDescent="0.2">
      <c r="A1" s="105" t="s">
        <v>228</v>
      </c>
      <c r="B1" s="105"/>
      <c r="C1" s="105"/>
      <c r="D1" s="105"/>
    </row>
    <row r="2" spans="1:4" x14ac:dyDescent="0.2">
      <c r="A2" s="70"/>
      <c r="B2" s="61"/>
      <c r="C2" s="61"/>
      <c r="D2" s="61"/>
    </row>
    <row r="3" spans="1:4" ht="38.25" x14ac:dyDescent="0.2">
      <c r="A3" s="13"/>
      <c r="B3" s="13"/>
      <c r="C3" s="39" t="s">
        <v>159</v>
      </c>
      <c r="D3" s="39" t="s">
        <v>222</v>
      </c>
    </row>
    <row r="4" spans="1:4" x14ac:dyDescent="0.2">
      <c r="A4" s="13"/>
      <c r="B4" s="13"/>
      <c r="C4" s="23"/>
      <c r="D4" s="23"/>
    </row>
    <row r="5" spans="1:4" x14ac:dyDescent="0.2">
      <c r="A5" s="14">
        <v>1</v>
      </c>
      <c r="B5" s="12" t="s">
        <v>182</v>
      </c>
      <c r="C5" s="71"/>
      <c r="D5" s="71"/>
    </row>
    <row r="6" spans="1:4" x14ac:dyDescent="0.2">
      <c r="A6" s="11">
        <v>1.1000000000000001</v>
      </c>
      <c r="B6" s="71" t="s">
        <v>73</v>
      </c>
      <c r="C6" s="50">
        <f>'I. NOTES INC.STAT BY INDEMNITY '!C38</f>
        <v>0</v>
      </c>
      <c r="D6" s="91"/>
    </row>
    <row r="7" spans="1:4" x14ac:dyDescent="0.2">
      <c r="A7" s="11">
        <v>1.2</v>
      </c>
      <c r="B7" s="71" t="s">
        <v>74</v>
      </c>
      <c r="C7" s="50">
        <f>'I. NOTES INC.STAT BY INDEMNITY '!D38</f>
        <v>0</v>
      </c>
      <c r="D7" s="91"/>
    </row>
    <row r="8" spans="1:4" x14ac:dyDescent="0.2">
      <c r="A8" s="11"/>
      <c r="B8" s="71" t="s">
        <v>75</v>
      </c>
      <c r="C8" s="50">
        <f>SUM(C6:C7)</f>
        <v>0</v>
      </c>
      <c r="D8" s="50">
        <f>SUM(D6:D7)</f>
        <v>0</v>
      </c>
    </row>
    <row r="9" spans="1:4" x14ac:dyDescent="0.2">
      <c r="A9" s="11">
        <v>1.3</v>
      </c>
      <c r="B9" s="71" t="s">
        <v>76</v>
      </c>
      <c r="C9" s="50">
        <f>'I. NOTES INC.STAT BY INDEMNITY '!F38</f>
        <v>0</v>
      </c>
      <c r="D9" s="91"/>
    </row>
    <row r="10" spans="1:4" x14ac:dyDescent="0.2">
      <c r="A10" s="11"/>
      <c r="B10" s="71" t="s">
        <v>77</v>
      </c>
      <c r="C10" s="50">
        <f>C8-C9</f>
        <v>0</v>
      </c>
      <c r="D10" s="50">
        <f>D8-D9</f>
        <v>0</v>
      </c>
    </row>
    <row r="11" spans="1:4" x14ac:dyDescent="0.2">
      <c r="A11" s="11">
        <v>1.4</v>
      </c>
      <c r="B11" s="71" t="s">
        <v>78</v>
      </c>
      <c r="C11" s="50">
        <f>'I. NOTES INC.STAT BY INDEMNITY '!H38</f>
        <v>0</v>
      </c>
      <c r="D11" s="91"/>
    </row>
    <row r="12" spans="1:4" x14ac:dyDescent="0.2">
      <c r="A12" s="14"/>
      <c r="B12" s="12" t="s">
        <v>61</v>
      </c>
      <c r="C12" s="53">
        <f>C10+C11</f>
        <v>0</v>
      </c>
      <c r="D12" s="53">
        <f>D10+D11</f>
        <v>0</v>
      </c>
    </row>
    <row r="13" spans="1:4" x14ac:dyDescent="0.2">
      <c r="A13" s="14"/>
      <c r="B13" s="12"/>
      <c r="C13" s="47"/>
      <c r="D13" s="47"/>
    </row>
    <row r="14" spans="1:4" x14ac:dyDescent="0.2">
      <c r="A14" s="14">
        <v>2</v>
      </c>
      <c r="B14" s="12" t="s">
        <v>183</v>
      </c>
      <c r="C14" s="47"/>
      <c r="D14" s="47"/>
    </row>
    <row r="15" spans="1:4" x14ac:dyDescent="0.2">
      <c r="A15" s="14">
        <v>2.1</v>
      </c>
      <c r="B15" s="12" t="s">
        <v>79</v>
      </c>
      <c r="C15" s="47"/>
      <c r="D15" s="47"/>
    </row>
    <row r="16" spans="1:4" x14ac:dyDescent="0.2">
      <c r="A16" s="11">
        <v>2.11</v>
      </c>
      <c r="B16" s="71" t="s">
        <v>80</v>
      </c>
      <c r="C16" s="92"/>
      <c r="D16" s="91"/>
    </row>
    <row r="17" spans="1:4" x14ac:dyDescent="0.2">
      <c r="A17" s="11">
        <v>2.12</v>
      </c>
      <c r="B17" s="71" t="s">
        <v>81</v>
      </c>
      <c r="C17" s="92"/>
      <c r="D17" s="91"/>
    </row>
    <row r="18" spans="1:4" x14ac:dyDescent="0.2">
      <c r="A18" s="11">
        <v>2.13</v>
      </c>
      <c r="B18" s="71" t="s">
        <v>219</v>
      </c>
      <c r="C18" s="92"/>
      <c r="D18" s="91"/>
    </row>
    <row r="19" spans="1:4" x14ac:dyDescent="0.2">
      <c r="A19" s="11">
        <v>2.14</v>
      </c>
      <c r="B19" s="71" t="s">
        <v>82</v>
      </c>
      <c r="C19" s="92"/>
      <c r="D19" s="91"/>
    </row>
    <row r="20" spans="1:4" x14ac:dyDescent="0.2">
      <c r="A20" s="11">
        <v>2.15</v>
      </c>
      <c r="B20" s="71" t="s">
        <v>83</v>
      </c>
      <c r="C20" s="92"/>
      <c r="D20" s="91"/>
    </row>
    <row r="21" spans="1:4" x14ac:dyDescent="0.2">
      <c r="A21" s="11">
        <v>2.16</v>
      </c>
      <c r="B21" s="71" t="s">
        <v>166</v>
      </c>
      <c r="C21" s="92"/>
      <c r="D21" s="91"/>
    </row>
    <row r="22" spans="1:4" x14ac:dyDescent="0.2">
      <c r="A22" s="14"/>
      <c r="B22" s="12" t="s">
        <v>187</v>
      </c>
      <c r="C22" s="53">
        <f>SUM(C16:C21)</f>
        <v>0</v>
      </c>
      <c r="D22" s="53">
        <f>SUM(D16:D21)</f>
        <v>0</v>
      </c>
    </row>
    <row r="23" spans="1:4" x14ac:dyDescent="0.2">
      <c r="A23" s="14"/>
      <c r="B23" s="12"/>
      <c r="C23" s="47"/>
      <c r="D23" s="47"/>
    </row>
    <row r="24" spans="1:4" x14ac:dyDescent="0.2">
      <c r="A24" s="14">
        <v>2.2000000000000002</v>
      </c>
      <c r="B24" s="12" t="s">
        <v>204</v>
      </c>
      <c r="C24" s="47"/>
      <c r="D24" s="47"/>
    </row>
    <row r="25" spans="1:4" x14ac:dyDescent="0.2">
      <c r="A25" s="11">
        <v>2.21</v>
      </c>
      <c r="B25" s="71" t="s">
        <v>84</v>
      </c>
      <c r="C25" s="92"/>
      <c r="D25" s="91"/>
    </row>
    <row r="26" spans="1:4" x14ac:dyDescent="0.2">
      <c r="A26" s="11">
        <v>2.2200000000000002</v>
      </c>
      <c r="B26" s="71" t="s">
        <v>217</v>
      </c>
      <c r="C26" s="92"/>
      <c r="D26" s="91"/>
    </row>
    <row r="27" spans="1:4" x14ac:dyDescent="0.2">
      <c r="A27" s="11">
        <v>2.23</v>
      </c>
      <c r="B27" s="71" t="s">
        <v>218</v>
      </c>
      <c r="C27" s="92"/>
      <c r="D27" s="91"/>
    </row>
    <row r="28" spans="1:4" x14ac:dyDescent="0.2">
      <c r="A28" s="11">
        <v>2.2400000000000002</v>
      </c>
      <c r="B28" s="71" t="s">
        <v>166</v>
      </c>
      <c r="C28" s="92"/>
      <c r="D28" s="91"/>
    </row>
    <row r="29" spans="1:4" x14ac:dyDescent="0.2">
      <c r="A29" s="11"/>
      <c r="B29" s="12" t="s">
        <v>187</v>
      </c>
      <c r="C29" s="53">
        <f>SUM(C25:C28)</f>
        <v>0</v>
      </c>
      <c r="D29" s="53">
        <f>SUM(D25:D28)</f>
        <v>0</v>
      </c>
    </row>
    <row r="30" spans="1:4" x14ac:dyDescent="0.2">
      <c r="A30" s="14"/>
      <c r="B30" s="12" t="s">
        <v>61</v>
      </c>
      <c r="C30" s="53">
        <f>C22+C29</f>
        <v>0</v>
      </c>
      <c r="D30" s="53">
        <f>D22+D29</f>
        <v>0</v>
      </c>
    </row>
    <row r="31" spans="1:4" x14ac:dyDescent="0.2">
      <c r="A31" s="14"/>
      <c r="B31" s="12"/>
      <c r="C31" s="47"/>
      <c r="D31" s="47"/>
    </row>
    <row r="32" spans="1:4" x14ac:dyDescent="0.2">
      <c r="A32" s="14">
        <v>3</v>
      </c>
      <c r="B32" s="12" t="s">
        <v>281</v>
      </c>
      <c r="C32" s="53">
        <f>'C. INCOME STAT INDEMNITY GROUP'!H10</f>
        <v>0</v>
      </c>
      <c r="D32" s="91"/>
    </row>
    <row r="33" spans="1:4" x14ac:dyDescent="0.2">
      <c r="A33" s="14"/>
      <c r="B33" s="71"/>
      <c r="C33" s="52"/>
      <c r="D33" s="52"/>
    </row>
    <row r="34" spans="1:4" x14ac:dyDescent="0.2">
      <c r="A34" s="14"/>
      <c r="B34" s="12"/>
      <c r="C34" s="47"/>
      <c r="D34" s="47"/>
    </row>
    <row r="35" spans="1:4" x14ac:dyDescent="0.2">
      <c r="A35" s="14">
        <v>4</v>
      </c>
      <c r="B35" s="12" t="s">
        <v>184</v>
      </c>
      <c r="C35" s="47"/>
      <c r="D35" s="47"/>
    </row>
    <row r="36" spans="1:4" x14ac:dyDescent="0.2">
      <c r="A36" s="11">
        <v>4.0999999999999996</v>
      </c>
      <c r="B36" s="71" t="s">
        <v>85</v>
      </c>
      <c r="C36" s="92"/>
      <c r="D36" s="91"/>
    </row>
    <row r="37" spans="1:4" x14ac:dyDescent="0.2">
      <c r="A37" s="11">
        <v>4.2</v>
      </c>
      <c r="B37" s="71" t="s">
        <v>86</v>
      </c>
      <c r="C37" s="92"/>
      <c r="D37" s="91"/>
    </row>
    <row r="38" spans="1:4" x14ac:dyDescent="0.2">
      <c r="A38" s="11"/>
      <c r="B38" s="71" t="s">
        <v>87</v>
      </c>
      <c r="C38" s="50">
        <f>SUM(C36:C37)</f>
        <v>0</v>
      </c>
      <c r="D38" s="50">
        <f>SUM(D36:D37)</f>
        <v>0</v>
      </c>
    </row>
    <row r="39" spans="1:4" x14ac:dyDescent="0.2">
      <c r="A39" s="11">
        <v>4.3</v>
      </c>
      <c r="B39" s="71" t="s">
        <v>88</v>
      </c>
      <c r="C39" s="92"/>
      <c r="D39" s="91"/>
    </row>
    <row r="40" spans="1:4" x14ac:dyDescent="0.2">
      <c r="A40" s="11"/>
      <c r="B40" s="71" t="s">
        <v>89</v>
      </c>
      <c r="C40" s="50">
        <f>C38-C39</f>
        <v>0</v>
      </c>
      <c r="D40" s="50">
        <f>D38-D39</f>
        <v>0</v>
      </c>
    </row>
    <row r="41" spans="1:4" x14ac:dyDescent="0.2">
      <c r="A41" s="11">
        <v>4.4000000000000004</v>
      </c>
      <c r="B41" s="71" t="s">
        <v>90</v>
      </c>
      <c r="C41" s="92"/>
      <c r="D41" s="91"/>
    </row>
    <row r="42" spans="1:4" x14ac:dyDescent="0.2">
      <c r="A42" s="12"/>
      <c r="B42" s="12" t="s">
        <v>61</v>
      </c>
      <c r="C42" s="53">
        <f>C40+C41</f>
        <v>0</v>
      </c>
      <c r="D42" s="53">
        <f>D40+D41</f>
        <v>0</v>
      </c>
    </row>
  </sheetData>
  <sheetProtection algorithmName="SHA-512" hashValue="fjlis/21fkQlJHGOAicqhX/IBTw08WWrnygMjec4yPlZFL2+BAbTUhXQKkV8PKRS1TlQfzI0BUCoNodgCyolXw==" saltValue="B+0g49++JP2Zwv57MTY/gw==" spinCount="100000" sheet="1" objects="1" scenarios="1"/>
  <mergeCells count="1">
    <mergeCell ref="A1:D1"/>
  </mergeCells>
  <printOptions horizontalCentered="1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>
    <pageSetUpPr fitToPage="1"/>
  </sheetPr>
  <dimension ref="A1:D14"/>
  <sheetViews>
    <sheetView zoomScaleNormal="100" zoomScaleSheetLayoutView="100" workbookViewId="0">
      <selection activeCell="C7" sqref="C7"/>
    </sheetView>
  </sheetViews>
  <sheetFormatPr defaultColWidth="0" defaultRowHeight="12.75" zeroHeight="1" x14ac:dyDescent="0.2"/>
  <cols>
    <col min="1" max="1" width="11.85546875" style="61" customWidth="1"/>
    <col min="2" max="2" width="52.7109375" style="1" bestFit="1" customWidth="1"/>
    <col min="3" max="4" width="14.28515625" style="1" customWidth="1"/>
    <col min="5" max="16384" width="9.140625" style="1" hidden="1"/>
  </cols>
  <sheetData>
    <row r="1" spans="1:4" x14ac:dyDescent="0.2">
      <c r="A1" s="105" t="s">
        <v>228</v>
      </c>
      <c r="B1" s="105"/>
      <c r="C1" s="105"/>
      <c r="D1" s="105"/>
    </row>
    <row r="2" spans="1:4" x14ac:dyDescent="0.2">
      <c r="A2" s="106" t="s">
        <v>57</v>
      </c>
      <c r="B2" s="106"/>
      <c r="C2" s="106"/>
      <c r="D2" s="106"/>
    </row>
    <row r="3" spans="1:4" x14ac:dyDescent="0.2">
      <c r="A3" s="97"/>
    </row>
    <row r="4" spans="1:4" ht="38.25" x14ac:dyDescent="0.2">
      <c r="A4" s="16"/>
      <c r="B4" s="16"/>
      <c r="C4" s="39" t="s">
        <v>159</v>
      </c>
      <c r="D4" s="39" t="s">
        <v>222</v>
      </c>
    </row>
    <row r="5" spans="1:4" x14ac:dyDescent="0.2">
      <c r="A5" s="16"/>
      <c r="B5" s="16"/>
      <c r="C5" s="16"/>
      <c r="D5" s="16"/>
    </row>
    <row r="6" spans="1:4" x14ac:dyDescent="0.2">
      <c r="A6" s="14">
        <v>6</v>
      </c>
      <c r="B6" s="16" t="s">
        <v>185</v>
      </c>
      <c r="C6" s="17"/>
      <c r="D6" s="17"/>
    </row>
    <row r="7" spans="1:4" x14ac:dyDescent="0.2">
      <c r="A7" s="11">
        <v>6.1</v>
      </c>
      <c r="B7" s="13" t="s">
        <v>93</v>
      </c>
      <c r="C7" s="92"/>
      <c r="D7" s="91"/>
    </row>
    <row r="8" spans="1:4" x14ac:dyDescent="0.2">
      <c r="A8" s="11">
        <v>6.2</v>
      </c>
      <c r="B8" s="13" t="s">
        <v>166</v>
      </c>
      <c r="C8" s="92"/>
      <c r="D8" s="91"/>
    </row>
    <row r="9" spans="1:4" x14ac:dyDescent="0.2">
      <c r="A9" s="12"/>
      <c r="B9" s="10" t="s">
        <v>61</v>
      </c>
      <c r="C9" s="53">
        <f>SUM(C7:C8)</f>
        <v>0</v>
      </c>
      <c r="D9" s="53">
        <f>SUM(D7:D8)</f>
        <v>0</v>
      </c>
    </row>
    <row r="10" spans="1:4" x14ac:dyDescent="0.2">
      <c r="A10" s="12"/>
      <c r="B10" s="10"/>
      <c r="C10" s="52"/>
      <c r="D10" s="52"/>
    </row>
    <row r="11" spans="1:4" x14ac:dyDescent="0.2">
      <c r="A11" s="14">
        <v>7</v>
      </c>
      <c r="B11" s="16" t="s">
        <v>186</v>
      </c>
      <c r="C11" s="47"/>
      <c r="D11" s="47"/>
    </row>
    <row r="12" spans="1:4" x14ac:dyDescent="0.2">
      <c r="A12" s="11">
        <v>7.1</v>
      </c>
      <c r="B12" s="13" t="s">
        <v>91</v>
      </c>
      <c r="C12" s="92"/>
      <c r="D12" s="91"/>
    </row>
    <row r="13" spans="1:4" x14ac:dyDescent="0.2">
      <c r="A13" s="11">
        <v>7.2</v>
      </c>
      <c r="B13" s="13" t="s">
        <v>92</v>
      </c>
      <c r="C13" s="92"/>
      <c r="D13" s="91"/>
    </row>
    <row r="14" spans="1:4" x14ac:dyDescent="0.2">
      <c r="A14" s="14"/>
      <c r="B14" s="16" t="s">
        <v>61</v>
      </c>
      <c r="C14" s="53">
        <f>SUM(C12:C13)</f>
        <v>0</v>
      </c>
      <c r="D14" s="53">
        <f>SUM(D12:D13)</f>
        <v>0</v>
      </c>
    </row>
  </sheetData>
  <sheetProtection algorithmName="SHA-512" hashValue="WXqrE7HL/HZPnnlIzUyt/yTaFbETeaiVKPzn1i+hoH38TQdZzqKMYFvP094lJ2qIjgm0GWKyahzX5Fy8FotwoQ==" saltValue="Wn4LhEfvGKavw+agPW67dg==" spinCount="100000" sheet="1" objects="1" scenarios="1"/>
  <mergeCells count="2">
    <mergeCell ref="A1:D1"/>
    <mergeCell ref="A2:D2"/>
  </mergeCells>
  <printOptions horizontalCentered="1"/>
  <pageMargins left="0.7" right="0.7" top="0.75" bottom="0.75" header="0.3" footer="0.3"/>
  <pageSetup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4">
    <pageSetUpPr fitToPage="1"/>
  </sheetPr>
  <dimension ref="A1:I38"/>
  <sheetViews>
    <sheetView zoomScaleNormal="100" zoomScaleSheetLayoutView="100" workbookViewId="0">
      <selection activeCell="C6" sqref="C6"/>
    </sheetView>
  </sheetViews>
  <sheetFormatPr defaultColWidth="0" defaultRowHeight="12.75" zeroHeight="1" x14ac:dyDescent="0.2"/>
  <cols>
    <col min="1" max="1" width="11.85546875" style="7" customWidth="1"/>
    <col min="2" max="2" width="17.140625" style="73" customWidth="1"/>
    <col min="3" max="8" width="14.28515625" style="1" customWidth="1"/>
    <col min="9" max="9" width="14.28515625" style="48" customWidth="1"/>
    <col min="10" max="16384" width="9.140625" style="1" hidden="1"/>
  </cols>
  <sheetData>
    <row r="1" spans="1:9" x14ac:dyDescent="0.2">
      <c r="A1" s="105" t="s">
        <v>229</v>
      </c>
      <c r="B1" s="105"/>
      <c r="C1" s="105"/>
      <c r="D1" s="105"/>
      <c r="E1" s="105"/>
      <c r="F1" s="105"/>
      <c r="G1" s="105"/>
      <c r="H1" s="105"/>
      <c r="I1" s="105"/>
    </row>
    <row r="2" spans="1:9" x14ac:dyDescent="0.2">
      <c r="A2" s="105"/>
      <c r="B2" s="105"/>
      <c r="C2" s="105"/>
      <c r="D2" s="105"/>
      <c r="E2" s="105"/>
      <c r="F2" s="105"/>
      <c r="G2" s="105"/>
      <c r="H2" s="105"/>
      <c r="I2" s="105"/>
    </row>
    <row r="3" spans="1:9" x14ac:dyDescent="0.2"/>
    <row r="4" spans="1:9" ht="51" x14ac:dyDescent="0.2">
      <c r="A4" s="24"/>
      <c r="B4" s="18"/>
      <c r="C4" s="39" t="s">
        <v>282</v>
      </c>
      <c r="D4" s="39" t="s">
        <v>94</v>
      </c>
      <c r="E4" s="39" t="s">
        <v>283</v>
      </c>
      <c r="F4" s="39" t="s">
        <v>95</v>
      </c>
      <c r="G4" s="39" t="s">
        <v>284</v>
      </c>
      <c r="H4" s="39" t="s">
        <v>96</v>
      </c>
      <c r="I4" s="39" t="s">
        <v>285</v>
      </c>
    </row>
    <row r="5" spans="1:9" ht="25.5" x14ac:dyDescent="0.2">
      <c r="A5" s="25">
        <v>1.1000000000000001</v>
      </c>
      <c r="B5" s="19" t="s">
        <v>286</v>
      </c>
      <c r="C5" s="19"/>
      <c r="D5" s="19"/>
      <c r="E5" s="19"/>
      <c r="F5" s="19"/>
      <c r="G5" s="19"/>
      <c r="H5" s="19"/>
      <c r="I5" s="19"/>
    </row>
    <row r="6" spans="1:9" x14ac:dyDescent="0.2">
      <c r="A6" s="26">
        <v>1.1100000000000001</v>
      </c>
      <c r="B6" s="18" t="s">
        <v>97</v>
      </c>
      <c r="C6" s="92"/>
      <c r="D6" s="92"/>
      <c r="E6" s="50">
        <f>SUM(C6:D6)</f>
        <v>0</v>
      </c>
      <c r="F6" s="92"/>
      <c r="G6" s="50">
        <f>E6-F6</f>
        <v>0</v>
      </c>
      <c r="H6" s="92"/>
      <c r="I6" s="53">
        <f>SUM(G6:H6)</f>
        <v>0</v>
      </c>
    </row>
    <row r="7" spans="1:9" x14ac:dyDescent="0.2">
      <c r="A7" s="26">
        <v>1.1200000000000001</v>
      </c>
      <c r="B7" s="18" t="s">
        <v>98</v>
      </c>
      <c r="C7" s="92"/>
      <c r="D7" s="92"/>
      <c r="E7" s="50">
        <f t="shared" ref="E7:E9" si="0">SUM(C7:D7)</f>
        <v>0</v>
      </c>
      <c r="F7" s="92"/>
      <c r="G7" s="50">
        <f t="shared" ref="G7:G9" si="1">E7-F7</f>
        <v>0</v>
      </c>
      <c r="H7" s="92"/>
      <c r="I7" s="53">
        <f t="shared" ref="I7:I9" si="2">SUM(G7:H7)</f>
        <v>0</v>
      </c>
    </row>
    <row r="8" spans="1:9" x14ac:dyDescent="0.2">
      <c r="A8" s="26">
        <v>1.1299999999999999</v>
      </c>
      <c r="B8" s="18" t="s">
        <v>99</v>
      </c>
      <c r="C8" s="92"/>
      <c r="D8" s="92"/>
      <c r="E8" s="50">
        <f t="shared" si="0"/>
        <v>0</v>
      </c>
      <c r="F8" s="92"/>
      <c r="G8" s="50">
        <f t="shared" si="1"/>
        <v>0</v>
      </c>
      <c r="H8" s="92"/>
      <c r="I8" s="53">
        <f t="shared" si="2"/>
        <v>0</v>
      </c>
    </row>
    <row r="9" spans="1:9" x14ac:dyDescent="0.2">
      <c r="A9" s="26">
        <v>1.1399999999999999</v>
      </c>
      <c r="B9" s="18" t="s">
        <v>32</v>
      </c>
      <c r="C9" s="92"/>
      <c r="D9" s="92"/>
      <c r="E9" s="50">
        <f t="shared" si="0"/>
        <v>0</v>
      </c>
      <c r="F9" s="92"/>
      <c r="G9" s="50">
        <f t="shared" si="1"/>
        <v>0</v>
      </c>
      <c r="H9" s="92"/>
      <c r="I9" s="53">
        <f t="shared" si="2"/>
        <v>0</v>
      </c>
    </row>
    <row r="10" spans="1:9" s="48" customFormat="1" x14ac:dyDescent="0.2">
      <c r="A10" s="25"/>
      <c r="B10" s="19" t="s">
        <v>187</v>
      </c>
      <c r="C10" s="53">
        <f>SUM(C6:C9)</f>
        <v>0</v>
      </c>
      <c r="D10" s="53">
        <f t="shared" ref="D10:I10" si="3">SUM(D6:D9)</f>
        <v>0</v>
      </c>
      <c r="E10" s="53">
        <f t="shared" si="3"/>
        <v>0</v>
      </c>
      <c r="F10" s="53">
        <f t="shared" si="3"/>
        <v>0</v>
      </c>
      <c r="G10" s="53">
        <f t="shared" si="3"/>
        <v>0</v>
      </c>
      <c r="H10" s="53">
        <f t="shared" si="3"/>
        <v>0</v>
      </c>
      <c r="I10" s="53">
        <f t="shared" si="3"/>
        <v>0</v>
      </c>
    </row>
    <row r="11" spans="1:9" x14ac:dyDescent="0.2">
      <c r="A11" s="26"/>
      <c r="B11" s="18"/>
      <c r="C11" s="47"/>
      <c r="D11" s="47"/>
      <c r="E11" s="47"/>
      <c r="F11" s="47"/>
      <c r="G11" s="47"/>
      <c r="H11" s="47"/>
      <c r="I11" s="54"/>
    </row>
    <row r="12" spans="1:9" x14ac:dyDescent="0.2">
      <c r="A12" s="25">
        <v>1.2</v>
      </c>
      <c r="B12" s="19" t="s">
        <v>59</v>
      </c>
      <c r="C12" s="52"/>
      <c r="D12" s="52"/>
      <c r="E12" s="52"/>
      <c r="F12" s="52"/>
      <c r="G12" s="52"/>
      <c r="H12" s="52"/>
      <c r="I12" s="54"/>
    </row>
    <row r="13" spans="1:9" x14ac:dyDescent="0.2">
      <c r="A13" s="26">
        <v>1.21</v>
      </c>
      <c r="B13" s="18" t="s">
        <v>100</v>
      </c>
      <c r="C13" s="92"/>
      <c r="D13" s="92"/>
      <c r="E13" s="50">
        <f t="shared" ref="E13:E16" si="4">SUM(C13:D13)</f>
        <v>0</v>
      </c>
      <c r="F13" s="92"/>
      <c r="G13" s="50">
        <f t="shared" ref="G13:G16" si="5">E13-F13</f>
        <v>0</v>
      </c>
      <c r="H13" s="92"/>
      <c r="I13" s="53">
        <f t="shared" ref="I13:I16" si="6">SUM(G13:H13)</f>
        <v>0</v>
      </c>
    </row>
    <row r="14" spans="1:9" x14ac:dyDescent="0.2">
      <c r="A14" s="26">
        <v>1.22</v>
      </c>
      <c r="B14" s="18" t="s">
        <v>101</v>
      </c>
      <c r="C14" s="92"/>
      <c r="D14" s="92"/>
      <c r="E14" s="50">
        <f t="shared" si="4"/>
        <v>0</v>
      </c>
      <c r="F14" s="92"/>
      <c r="G14" s="50">
        <f t="shared" si="5"/>
        <v>0</v>
      </c>
      <c r="H14" s="92"/>
      <c r="I14" s="53">
        <f t="shared" si="6"/>
        <v>0</v>
      </c>
    </row>
    <row r="15" spans="1:9" x14ac:dyDescent="0.2">
      <c r="A15" s="26">
        <v>1.23</v>
      </c>
      <c r="B15" s="18" t="s">
        <v>99</v>
      </c>
      <c r="C15" s="92"/>
      <c r="D15" s="92"/>
      <c r="E15" s="50">
        <f t="shared" si="4"/>
        <v>0</v>
      </c>
      <c r="F15" s="92"/>
      <c r="G15" s="50">
        <f t="shared" si="5"/>
        <v>0</v>
      </c>
      <c r="H15" s="92"/>
      <c r="I15" s="53">
        <f t="shared" si="6"/>
        <v>0</v>
      </c>
    </row>
    <row r="16" spans="1:9" x14ac:dyDescent="0.2">
      <c r="A16" s="26">
        <v>1.24</v>
      </c>
      <c r="B16" s="18" t="s">
        <v>32</v>
      </c>
      <c r="C16" s="92"/>
      <c r="D16" s="92"/>
      <c r="E16" s="50">
        <f t="shared" si="4"/>
        <v>0</v>
      </c>
      <c r="F16" s="92"/>
      <c r="G16" s="50">
        <f t="shared" si="5"/>
        <v>0</v>
      </c>
      <c r="H16" s="92"/>
      <c r="I16" s="53">
        <f t="shared" si="6"/>
        <v>0</v>
      </c>
    </row>
    <row r="17" spans="1:9" s="48" customFormat="1" x14ac:dyDescent="0.2">
      <c r="A17" s="25"/>
      <c r="B17" s="19" t="s">
        <v>187</v>
      </c>
      <c r="C17" s="67">
        <f>SUM(C13:C16)</f>
        <v>0</v>
      </c>
      <c r="D17" s="67">
        <f t="shared" ref="D17:I17" si="7">SUM(D13:D16)</f>
        <v>0</v>
      </c>
      <c r="E17" s="67">
        <f t="shared" si="7"/>
        <v>0</v>
      </c>
      <c r="F17" s="67">
        <f t="shared" si="7"/>
        <v>0</v>
      </c>
      <c r="G17" s="67">
        <f t="shared" si="7"/>
        <v>0</v>
      </c>
      <c r="H17" s="67">
        <f t="shared" si="7"/>
        <v>0</v>
      </c>
      <c r="I17" s="67">
        <f t="shared" si="7"/>
        <v>0</v>
      </c>
    </row>
    <row r="18" spans="1:9" x14ac:dyDescent="0.2">
      <c r="A18" s="26"/>
      <c r="B18" s="18"/>
      <c r="C18" s="47"/>
      <c r="D18" s="47"/>
      <c r="E18" s="47"/>
      <c r="F18" s="47"/>
      <c r="G18" s="47"/>
      <c r="H18" s="47"/>
      <c r="I18" s="54"/>
    </row>
    <row r="19" spans="1:9" ht="38.25" x14ac:dyDescent="0.2">
      <c r="A19" s="25">
        <v>1.3</v>
      </c>
      <c r="B19" s="19" t="s">
        <v>287</v>
      </c>
      <c r="C19" s="47"/>
      <c r="D19" s="47"/>
      <c r="E19" s="47"/>
      <c r="F19" s="47"/>
      <c r="G19" s="47"/>
      <c r="H19" s="47"/>
      <c r="I19" s="54"/>
    </row>
    <row r="20" spans="1:9" x14ac:dyDescent="0.2">
      <c r="A20" s="26">
        <v>1.31</v>
      </c>
      <c r="B20" s="18" t="s">
        <v>102</v>
      </c>
      <c r="C20" s="92"/>
      <c r="D20" s="92"/>
      <c r="E20" s="50">
        <f t="shared" ref="E20:E23" si="8">SUM(C20:D20)</f>
        <v>0</v>
      </c>
      <c r="F20" s="92"/>
      <c r="G20" s="50">
        <f t="shared" ref="G20:G23" si="9">E20-F20</f>
        <v>0</v>
      </c>
      <c r="H20" s="92"/>
      <c r="I20" s="53">
        <f t="shared" ref="I20:I23" si="10">SUM(G20:H20)</f>
        <v>0</v>
      </c>
    </row>
    <row r="21" spans="1:9" x14ac:dyDescent="0.2">
      <c r="A21" s="26">
        <v>1.32</v>
      </c>
      <c r="B21" s="18" t="s">
        <v>103</v>
      </c>
      <c r="C21" s="92"/>
      <c r="D21" s="92"/>
      <c r="E21" s="50">
        <f t="shared" si="8"/>
        <v>0</v>
      </c>
      <c r="F21" s="92"/>
      <c r="G21" s="50">
        <f t="shared" si="9"/>
        <v>0</v>
      </c>
      <c r="H21" s="92"/>
      <c r="I21" s="53">
        <f t="shared" si="10"/>
        <v>0</v>
      </c>
    </row>
    <row r="22" spans="1:9" x14ac:dyDescent="0.2">
      <c r="A22" s="26">
        <v>1.33</v>
      </c>
      <c r="B22" s="18" t="s">
        <v>104</v>
      </c>
      <c r="C22" s="92"/>
      <c r="D22" s="92"/>
      <c r="E22" s="50">
        <f t="shared" si="8"/>
        <v>0</v>
      </c>
      <c r="F22" s="92"/>
      <c r="G22" s="50">
        <f t="shared" si="9"/>
        <v>0</v>
      </c>
      <c r="H22" s="92"/>
      <c r="I22" s="53">
        <f t="shared" si="10"/>
        <v>0</v>
      </c>
    </row>
    <row r="23" spans="1:9" x14ac:dyDescent="0.2">
      <c r="A23" s="26">
        <v>1.34</v>
      </c>
      <c r="B23" s="18" t="s">
        <v>32</v>
      </c>
      <c r="C23" s="92"/>
      <c r="D23" s="92"/>
      <c r="E23" s="50">
        <f t="shared" si="8"/>
        <v>0</v>
      </c>
      <c r="F23" s="92"/>
      <c r="G23" s="50">
        <f t="shared" si="9"/>
        <v>0</v>
      </c>
      <c r="H23" s="92"/>
      <c r="I23" s="53">
        <f t="shared" si="10"/>
        <v>0</v>
      </c>
    </row>
    <row r="24" spans="1:9" s="48" customFormat="1" x14ac:dyDescent="0.2">
      <c r="A24" s="25"/>
      <c r="B24" s="19" t="s">
        <v>187</v>
      </c>
      <c r="C24" s="67">
        <f>SUM(C20:C23)</f>
        <v>0</v>
      </c>
      <c r="D24" s="67">
        <f t="shared" ref="D24:I24" si="11">SUM(D20:D23)</f>
        <v>0</v>
      </c>
      <c r="E24" s="67">
        <f t="shared" si="11"/>
        <v>0</v>
      </c>
      <c r="F24" s="67">
        <f t="shared" si="11"/>
        <v>0</v>
      </c>
      <c r="G24" s="67">
        <f t="shared" si="11"/>
        <v>0</v>
      </c>
      <c r="H24" s="67">
        <f t="shared" si="11"/>
        <v>0</v>
      </c>
      <c r="I24" s="67">
        <f t="shared" si="11"/>
        <v>0</v>
      </c>
    </row>
    <row r="25" spans="1:9" x14ac:dyDescent="0.2">
      <c r="A25" s="26"/>
      <c r="B25" s="18"/>
      <c r="C25" s="47"/>
      <c r="D25" s="47"/>
      <c r="E25" s="47"/>
      <c r="F25" s="47"/>
      <c r="G25" s="47"/>
      <c r="H25" s="47"/>
      <c r="I25" s="54"/>
    </row>
    <row r="26" spans="1:9" x14ac:dyDescent="0.2">
      <c r="A26" s="25">
        <v>1.4</v>
      </c>
      <c r="B26" s="19" t="s">
        <v>31</v>
      </c>
      <c r="C26" s="47"/>
      <c r="D26" s="47"/>
      <c r="E26" s="47"/>
      <c r="F26" s="47"/>
      <c r="G26" s="47"/>
      <c r="H26" s="47"/>
      <c r="I26" s="54"/>
    </row>
    <row r="27" spans="1:9" x14ac:dyDescent="0.2">
      <c r="A27" s="26">
        <v>1.41</v>
      </c>
      <c r="B27" s="18" t="s">
        <v>105</v>
      </c>
      <c r="C27" s="92"/>
      <c r="D27" s="92"/>
      <c r="E27" s="50">
        <f t="shared" ref="E27:E32" si="12">SUM(C27:D27)</f>
        <v>0</v>
      </c>
      <c r="F27" s="92"/>
      <c r="G27" s="50">
        <f t="shared" ref="G27:G32" si="13">E27-F27</f>
        <v>0</v>
      </c>
      <c r="H27" s="92"/>
      <c r="I27" s="53">
        <f t="shared" ref="I27:I32" si="14">SUM(G27:H27)</f>
        <v>0</v>
      </c>
    </row>
    <row r="28" spans="1:9" ht="25.5" x14ac:dyDescent="0.2">
      <c r="A28" s="26">
        <v>1.42</v>
      </c>
      <c r="B28" s="18" t="s">
        <v>106</v>
      </c>
      <c r="C28" s="92"/>
      <c r="D28" s="92"/>
      <c r="E28" s="50">
        <f t="shared" si="12"/>
        <v>0</v>
      </c>
      <c r="F28" s="92"/>
      <c r="G28" s="50">
        <f t="shared" si="13"/>
        <v>0</v>
      </c>
      <c r="H28" s="92"/>
      <c r="I28" s="53">
        <f t="shared" si="14"/>
        <v>0</v>
      </c>
    </row>
    <row r="29" spans="1:9" ht="25.5" x14ac:dyDescent="0.2">
      <c r="A29" s="26">
        <v>1.43</v>
      </c>
      <c r="B29" s="18" t="s">
        <v>288</v>
      </c>
      <c r="C29" s="92"/>
      <c r="D29" s="92"/>
      <c r="E29" s="50">
        <f t="shared" si="12"/>
        <v>0</v>
      </c>
      <c r="F29" s="92"/>
      <c r="G29" s="50">
        <f t="shared" si="13"/>
        <v>0</v>
      </c>
      <c r="H29" s="92"/>
      <c r="I29" s="53">
        <f t="shared" si="14"/>
        <v>0</v>
      </c>
    </row>
    <row r="30" spans="1:9" ht="25.5" x14ac:dyDescent="0.2">
      <c r="A30" s="26">
        <v>1.44</v>
      </c>
      <c r="B30" s="18" t="s">
        <v>107</v>
      </c>
      <c r="C30" s="92"/>
      <c r="D30" s="92"/>
      <c r="E30" s="50">
        <f t="shared" si="12"/>
        <v>0</v>
      </c>
      <c r="F30" s="92"/>
      <c r="G30" s="50">
        <f t="shared" si="13"/>
        <v>0</v>
      </c>
      <c r="H30" s="92"/>
      <c r="I30" s="53">
        <f t="shared" si="14"/>
        <v>0</v>
      </c>
    </row>
    <row r="31" spans="1:9" ht="25.5" x14ac:dyDescent="0.2">
      <c r="A31" s="26">
        <v>1.45</v>
      </c>
      <c r="B31" s="18" t="s">
        <v>289</v>
      </c>
      <c r="C31" s="92"/>
      <c r="D31" s="92"/>
      <c r="E31" s="50">
        <f t="shared" si="12"/>
        <v>0</v>
      </c>
      <c r="F31" s="92"/>
      <c r="G31" s="50">
        <f t="shared" si="13"/>
        <v>0</v>
      </c>
      <c r="H31" s="92"/>
      <c r="I31" s="53">
        <f t="shared" si="14"/>
        <v>0</v>
      </c>
    </row>
    <row r="32" spans="1:9" x14ac:dyDescent="0.2">
      <c r="A32" s="26">
        <v>1.46</v>
      </c>
      <c r="B32" s="18" t="s">
        <v>32</v>
      </c>
      <c r="C32" s="92"/>
      <c r="D32" s="92"/>
      <c r="E32" s="50">
        <f t="shared" si="12"/>
        <v>0</v>
      </c>
      <c r="F32" s="92"/>
      <c r="G32" s="50">
        <f t="shared" si="13"/>
        <v>0</v>
      </c>
      <c r="H32" s="92"/>
      <c r="I32" s="53">
        <f t="shared" si="14"/>
        <v>0</v>
      </c>
    </row>
    <row r="33" spans="1:9" s="48" customFormat="1" x14ac:dyDescent="0.2">
      <c r="A33" s="25"/>
      <c r="B33" s="19" t="s">
        <v>187</v>
      </c>
      <c r="C33" s="67">
        <f>SUM(C27:C32)</f>
        <v>0</v>
      </c>
      <c r="D33" s="67">
        <f t="shared" ref="D33:I33" si="15">SUM(D27:D32)</f>
        <v>0</v>
      </c>
      <c r="E33" s="67">
        <f t="shared" si="15"/>
        <v>0</v>
      </c>
      <c r="F33" s="67">
        <f t="shared" si="15"/>
        <v>0</v>
      </c>
      <c r="G33" s="67">
        <f t="shared" si="15"/>
        <v>0</v>
      </c>
      <c r="H33" s="67">
        <f t="shared" si="15"/>
        <v>0</v>
      </c>
      <c r="I33" s="67">
        <f t="shared" si="15"/>
        <v>0</v>
      </c>
    </row>
    <row r="34" spans="1:9" x14ac:dyDescent="0.2">
      <c r="A34" s="26"/>
      <c r="B34" s="18"/>
      <c r="C34" s="47"/>
      <c r="D34" s="47"/>
      <c r="E34" s="47"/>
      <c r="F34" s="47"/>
      <c r="G34" s="47"/>
      <c r="H34" s="47"/>
      <c r="I34" s="54"/>
    </row>
    <row r="35" spans="1:9" x14ac:dyDescent="0.2">
      <c r="A35" s="25">
        <v>1.5</v>
      </c>
      <c r="B35" s="19" t="s">
        <v>32</v>
      </c>
      <c r="C35" s="47"/>
      <c r="D35" s="47"/>
      <c r="E35" s="47"/>
      <c r="F35" s="47"/>
      <c r="G35" s="47"/>
      <c r="H35" s="47"/>
      <c r="I35" s="54"/>
    </row>
    <row r="36" spans="1:9" x14ac:dyDescent="0.2">
      <c r="A36" s="26">
        <v>1.51</v>
      </c>
      <c r="B36" s="18" t="s">
        <v>166</v>
      </c>
      <c r="C36" s="92"/>
      <c r="D36" s="92"/>
      <c r="E36" s="50">
        <f>SUM(C36:D36)</f>
        <v>0</v>
      </c>
      <c r="F36" s="92"/>
      <c r="G36" s="50">
        <f>E36-F36</f>
        <v>0</v>
      </c>
      <c r="H36" s="92"/>
      <c r="I36" s="53">
        <f>SUM(G36:H36)</f>
        <v>0</v>
      </c>
    </row>
    <row r="37" spans="1:9" s="48" customFormat="1" x14ac:dyDescent="0.2">
      <c r="A37" s="25"/>
      <c r="B37" s="19" t="s">
        <v>187</v>
      </c>
      <c r="C37" s="67">
        <f>SUM(C36)</f>
        <v>0</v>
      </c>
      <c r="D37" s="67">
        <f t="shared" ref="D37:I37" si="16">SUM(D36)</f>
        <v>0</v>
      </c>
      <c r="E37" s="67">
        <f t="shared" si="16"/>
        <v>0</v>
      </c>
      <c r="F37" s="67">
        <f t="shared" si="16"/>
        <v>0</v>
      </c>
      <c r="G37" s="67">
        <f t="shared" si="16"/>
        <v>0</v>
      </c>
      <c r="H37" s="67">
        <f t="shared" si="16"/>
        <v>0</v>
      </c>
      <c r="I37" s="67">
        <f t="shared" si="16"/>
        <v>0</v>
      </c>
    </row>
    <row r="38" spans="1:9" s="48" customFormat="1" x14ac:dyDescent="0.2">
      <c r="A38" s="68"/>
      <c r="B38" s="19" t="s">
        <v>61</v>
      </c>
      <c r="C38" s="67">
        <f>C37+C33+C24+C17+C10</f>
        <v>0</v>
      </c>
      <c r="D38" s="67">
        <f t="shared" ref="D38:I38" si="17">D37+D33+D24+D17+D10</f>
        <v>0</v>
      </c>
      <c r="E38" s="67">
        <f t="shared" si="17"/>
        <v>0</v>
      </c>
      <c r="F38" s="67">
        <f t="shared" si="17"/>
        <v>0</v>
      </c>
      <c r="G38" s="67">
        <f t="shared" si="17"/>
        <v>0</v>
      </c>
      <c r="H38" s="67">
        <f t="shared" si="17"/>
        <v>0</v>
      </c>
      <c r="I38" s="67">
        <f t="shared" si="17"/>
        <v>0</v>
      </c>
    </row>
  </sheetData>
  <sheetProtection algorithmName="SHA-512" hashValue="m7OB4U9BCqTZDBp5wgPsn5PDSOHaav+1tHaRO89iKAxA9INVOuQnZkVxFcnuZ5ShBWyzsvJZP1F+/81lkpVZ9w==" saltValue="AMHTv/z+rR0OPWwAb4jSig==" spinCount="100000" sheet="1" objects="1" scenarios="1"/>
  <mergeCells count="2">
    <mergeCell ref="A1:I1"/>
    <mergeCell ref="A2:I2"/>
  </mergeCells>
  <printOptions horizontalCentered="1"/>
  <pageMargins left="0.7" right="0.7" top="0.75" bottom="0.75" header="0.3" footer="0.3"/>
  <pageSetup scale="7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5">
    <pageSetUpPr fitToPage="1"/>
  </sheetPr>
  <dimension ref="A1:F30"/>
  <sheetViews>
    <sheetView zoomScaleNormal="100" zoomScaleSheetLayoutView="100" workbookViewId="0">
      <selection activeCell="C11" sqref="C11"/>
    </sheetView>
  </sheetViews>
  <sheetFormatPr defaultColWidth="0" defaultRowHeight="12.75" zeroHeight="1" x14ac:dyDescent="0.2"/>
  <cols>
    <col min="1" max="1" width="11.85546875" style="1" customWidth="1"/>
    <col min="2" max="2" width="20.42578125" style="1" bestFit="1" customWidth="1"/>
    <col min="3" max="5" width="15.85546875" style="1" customWidth="1"/>
    <col min="6" max="6" width="15.85546875" style="48" customWidth="1"/>
    <col min="7" max="16384" width="9.140625" style="1" hidden="1"/>
  </cols>
  <sheetData>
    <row r="1" spans="1:6" x14ac:dyDescent="0.2">
      <c r="A1" s="105" t="s">
        <v>230</v>
      </c>
      <c r="B1" s="105"/>
      <c r="C1" s="105"/>
      <c r="D1" s="105"/>
      <c r="E1" s="105"/>
      <c r="F1" s="105"/>
    </row>
    <row r="2" spans="1:6" x14ac:dyDescent="0.2">
      <c r="A2" s="105"/>
      <c r="B2" s="105"/>
      <c r="C2" s="105"/>
      <c r="D2" s="105"/>
      <c r="E2" s="105"/>
      <c r="F2" s="105"/>
    </row>
    <row r="3" spans="1:6" x14ac:dyDescent="0.2">
      <c r="A3" s="4"/>
      <c r="C3" s="62"/>
      <c r="D3" s="62"/>
    </row>
    <row r="4" spans="1:6" ht="25.5" customHeight="1" x14ac:dyDescent="0.2">
      <c r="A4" s="119" t="s">
        <v>15</v>
      </c>
      <c r="B4" s="120"/>
      <c r="C4" s="117" t="s">
        <v>290</v>
      </c>
      <c r="D4" s="118"/>
      <c r="E4" s="121" t="s">
        <v>155</v>
      </c>
      <c r="F4" s="46" t="s">
        <v>61</v>
      </c>
    </row>
    <row r="5" spans="1:6" s="72" customFormat="1" x14ac:dyDescent="0.2">
      <c r="A5" s="119"/>
      <c r="B5" s="120"/>
      <c r="C5" s="43" t="s">
        <v>291</v>
      </c>
      <c r="D5" s="44" t="s">
        <v>292</v>
      </c>
      <c r="E5" s="122"/>
      <c r="F5" s="45"/>
    </row>
    <row r="6" spans="1:6" x14ac:dyDescent="0.2">
      <c r="A6" s="8"/>
      <c r="B6" s="13"/>
      <c r="C6" s="98"/>
      <c r="D6" s="98"/>
      <c r="E6" s="10"/>
      <c r="F6" s="98"/>
    </row>
    <row r="7" spans="1:6" x14ac:dyDescent="0.2">
      <c r="A7" s="28" t="s">
        <v>108</v>
      </c>
      <c r="B7" s="13"/>
      <c r="C7" s="98"/>
      <c r="D7" s="98"/>
      <c r="E7" s="98"/>
      <c r="F7" s="98"/>
    </row>
    <row r="8" spans="1:6" x14ac:dyDescent="0.2">
      <c r="A8" s="8"/>
      <c r="B8" s="13"/>
      <c r="C8" s="10"/>
      <c r="D8" s="10"/>
      <c r="E8" s="9"/>
      <c r="F8" s="10"/>
    </row>
    <row r="9" spans="1:6" x14ac:dyDescent="0.2">
      <c r="A9" s="14">
        <v>1</v>
      </c>
      <c r="B9" s="10" t="s">
        <v>109</v>
      </c>
      <c r="C9" s="98"/>
      <c r="D9" s="98"/>
      <c r="E9" s="9"/>
      <c r="F9" s="10"/>
    </row>
    <row r="10" spans="1:6" x14ac:dyDescent="0.2">
      <c r="A10" s="11"/>
      <c r="B10" s="13"/>
      <c r="C10" s="9"/>
      <c r="D10" s="9"/>
      <c r="E10" s="9"/>
      <c r="F10" s="10"/>
    </row>
    <row r="11" spans="1:6" x14ac:dyDescent="0.2">
      <c r="A11" s="11">
        <v>1.1000000000000001</v>
      </c>
      <c r="B11" s="13" t="s">
        <v>110</v>
      </c>
      <c r="C11" s="92"/>
      <c r="D11" s="92"/>
      <c r="E11" s="92"/>
      <c r="F11" s="53">
        <f>SUM(C11:E11)</f>
        <v>0</v>
      </c>
    </row>
    <row r="12" spans="1:6" x14ac:dyDescent="0.2">
      <c r="A12" s="11"/>
      <c r="B12" s="13"/>
      <c r="C12" s="51"/>
      <c r="D12" s="51"/>
      <c r="E12" s="51"/>
      <c r="F12" s="55"/>
    </row>
    <row r="13" spans="1:6" x14ac:dyDescent="0.2">
      <c r="A13" s="11">
        <v>1.2</v>
      </c>
      <c r="B13" s="13" t="s">
        <v>111</v>
      </c>
      <c r="C13" s="92"/>
      <c r="D13" s="92"/>
      <c r="E13" s="92"/>
      <c r="F13" s="53">
        <f>SUM(C13:E13)</f>
        <v>0</v>
      </c>
    </row>
    <row r="14" spans="1:6" x14ac:dyDescent="0.2">
      <c r="A14" s="11"/>
      <c r="B14" s="13"/>
      <c r="C14" s="51"/>
      <c r="D14" s="51"/>
      <c r="E14" s="51"/>
      <c r="F14" s="55"/>
    </row>
    <row r="15" spans="1:6" x14ac:dyDescent="0.2">
      <c r="A15" s="11">
        <v>1.3</v>
      </c>
      <c r="B15" s="13" t="s">
        <v>112</v>
      </c>
      <c r="C15" s="50">
        <f>C16+C17</f>
        <v>0</v>
      </c>
      <c r="D15" s="50">
        <f t="shared" ref="D15:E15" si="0">D16+D17</f>
        <v>0</v>
      </c>
      <c r="E15" s="50">
        <f t="shared" si="0"/>
        <v>0</v>
      </c>
      <c r="F15" s="53">
        <f>SUM(C15:E15)</f>
        <v>0</v>
      </c>
    </row>
    <row r="16" spans="1:6" x14ac:dyDescent="0.2">
      <c r="A16" s="11">
        <v>1.31</v>
      </c>
      <c r="B16" s="13" t="s">
        <v>113</v>
      </c>
      <c r="C16" s="92"/>
      <c r="D16" s="92"/>
      <c r="E16" s="92"/>
      <c r="F16" s="53">
        <f>SUM(C16:E16)</f>
        <v>0</v>
      </c>
    </row>
    <row r="17" spans="1:6" x14ac:dyDescent="0.2">
      <c r="A17" s="11">
        <v>1.32</v>
      </c>
      <c r="B17" s="13" t="s">
        <v>114</v>
      </c>
      <c r="C17" s="92"/>
      <c r="D17" s="92"/>
      <c r="E17" s="92"/>
      <c r="F17" s="53">
        <f>SUM(C17:E17)</f>
        <v>0</v>
      </c>
    </row>
    <row r="18" spans="1:6" x14ac:dyDescent="0.2">
      <c r="A18" s="11"/>
      <c r="B18" s="13"/>
      <c r="C18" s="51"/>
      <c r="D18" s="51"/>
      <c r="E18" s="51"/>
      <c r="F18" s="55"/>
    </row>
    <row r="19" spans="1:6" x14ac:dyDescent="0.2">
      <c r="A19" s="11">
        <v>1.4</v>
      </c>
      <c r="B19" s="13" t="s">
        <v>188</v>
      </c>
      <c r="C19" s="92"/>
      <c r="D19" s="92"/>
      <c r="E19" s="92"/>
      <c r="F19" s="53">
        <f>SUM(C19:E19)</f>
        <v>0</v>
      </c>
    </row>
    <row r="20" spans="1:6" x14ac:dyDescent="0.2">
      <c r="A20" s="11"/>
      <c r="B20" s="13"/>
      <c r="C20" s="51"/>
      <c r="D20" s="51"/>
      <c r="E20" s="51"/>
      <c r="F20" s="55"/>
    </row>
    <row r="21" spans="1:6" x14ac:dyDescent="0.2">
      <c r="A21" s="11">
        <v>1.5</v>
      </c>
      <c r="B21" s="13" t="s">
        <v>115</v>
      </c>
      <c r="C21" s="50">
        <f>C22+C23</f>
        <v>0</v>
      </c>
      <c r="D21" s="50">
        <f t="shared" ref="D21" si="1">D22+D23</f>
        <v>0</v>
      </c>
      <c r="E21" s="50">
        <f t="shared" ref="E21" si="2">E22+E23</f>
        <v>0</v>
      </c>
      <c r="F21" s="53">
        <f>SUM(C21:E21)</f>
        <v>0</v>
      </c>
    </row>
    <row r="22" spans="1:6" x14ac:dyDescent="0.2">
      <c r="A22" s="11">
        <v>1.51</v>
      </c>
      <c r="B22" s="13" t="s">
        <v>116</v>
      </c>
      <c r="C22" s="92"/>
      <c r="D22" s="92"/>
      <c r="E22" s="92"/>
      <c r="F22" s="53">
        <f>SUM(C22:E22)</f>
        <v>0</v>
      </c>
    </row>
    <row r="23" spans="1:6" x14ac:dyDescent="0.2">
      <c r="A23" s="11">
        <v>1.52</v>
      </c>
      <c r="B23" s="13" t="s">
        <v>117</v>
      </c>
      <c r="C23" s="92"/>
      <c r="D23" s="92"/>
      <c r="E23" s="92"/>
      <c r="F23" s="53">
        <f>SUM(C23:E23)</f>
        <v>0</v>
      </c>
    </row>
    <row r="24" spans="1:6" x14ac:dyDescent="0.2">
      <c r="A24" s="11"/>
      <c r="B24" s="13"/>
      <c r="C24" s="51"/>
      <c r="D24" s="51"/>
      <c r="E24" s="51"/>
      <c r="F24" s="55"/>
    </row>
    <row r="25" spans="1:6" x14ac:dyDescent="0.2">
      <c r="A25" s="11">
        <v>1.6</v>
      </c>
      <c r="B25" s="13" t="s">
        <v>118</v>
      </c>
      <c r="C25" s="92"/>
      <c r="D25" s="92"/>
      <c r="E25" s="92"/>
      <c r="F25" s="53">
        <f>SUM(C25:E25)</f>
        <v>0</v>
      </c>
    </row>
    <row r="26" spans="1:6" x14ac:dyDescent="0.2">
      <c r="A26" s="98"/>
      <c r="B26" s="16"/>
      <c r="C26" s="55"/>
      <c r="D26" s="55"/>
      <c r="E26" s="55"/>
      <c r="F26" s="55"/>
    </row>
    <row r="27" spans="1:6" s="48" customFormat="1" x14ac:dyDescent="0.2">
      <c r="A27" s="98"/>
      <c r="B27" s="10" t="s">
        <v>119</v>
      </c>
      <c r="C27" s="53">
        <f>C11+C13+C15+C19+C21+C25</f>
        <v>0</v>
      </c>
      <c r="D27" s="53">
        <f t="shared" ref="D27:E27" si="3">D11+D13+D15+D19+D21+D25</f>
        <v>0</v>
      </c>
      <c r="E27" s="53">
        <f t="shared" si="3"/>
        <v>0</v>
      </c>
      <c r="F27" s="53">
        <f>SUM(C27:E27)</f>
        <v>0</v>
      </c>
    </row>
    <row r="28" spans="1:6" x14ac:dyDescent="0.2">
      <c r="A28" s="4"/>
    </row>
    <row r="29" spans="1:6" x14ac:dyDescent="0.2">
      <c r="A29" s="116" t="s">
        <v>154</v>
      </c>
      <c r="B29" s="116"/>
      <c r="C29" s="116"/>
      <c r="D29" s="116"/>
      <c r="E29" s="116"/>
      <c r="F29" s="116"/>
    </row>
    <row r="30" spans="1:6" hidden="1" x14ac:dyDescent="0.2">
      <c r="A30" s="1" t="s">
        <v>16</v>
      </c>
    </row>
  </sheetData>
  <sheetProtection algorithmName="SHA-512" hashValue="o4t18wH9chWeBsMibxdhhOWgieqwmEqsdT8njCIKY5xm1DYkU1Zs/OK/OEGdoMAgPX+/yjCBnfynFjEIh2tj4g==" saltValue="1nsIhLpPVS6wBDBra9IjFQ==" spinCount="100000" sheet="1" objects="1" scenarios="1"/>
  <mergeCells count="7">
    <mergeCell ref="A1:F1"/>
    <mergeCell ref="A29:F29"/>
    <mergeCell ref="A2:F2"/>
    <mergeCell ref="C4:D4"/>
    <mergeCell ref="A4:A5"/>
    <mergeCell ref="B4:B5"/>
    <mergeCell ref="E4:E5"/>
  </mergeCells>
  <printOptions horizontalCentered="1"/>
  <pageMargins left="0.7" right="0.7" top="0.75" bottom="0.75" header="0.3" footer="0.3"/>
  <pageSetup scale="9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6">
    <pageSetUpPr fitToPage="1"/>
  </sheetPr>
  <dimension ref="A1:E25"/>
  <sheetViews>
    <sheetView zoomScaleNormal="100" zoomScaleSheetLayoutView="100" workbookViewId="0">
      <selection sqref="A1:C1"/>
    </sheetView>
  </sheetViews>
  <sheetFormatPr defaultColWidth="0" defaultRowHeight="12.75" zeroHeight="1" x14ac:dyDescent="0.2"/>
  <cols>
    <col min="1" max="1" width="9.140625" style="1" customWidth="1"/>
    <col min="2" max="2" width="34.42578125" style="1" bestFit="1" customWidth="1"/>
    <col min="3" max="3" width="27.85546875" style="1" bestFit="1" customWidth="1"/>
    <col min="4" max="5" width="0" style="1" hidden="1" customWidth="1"/>
    <col min="6" max="16384" width="9.140625" style="1" hidden="1"/>
  </cols>
  <sheetData>
    <row r="1" spans="1:3" x14ac:dyDescent="0.2">
      <c r="A1" s="105" t="s">
        <v>231</v>
      </c>
      <c r="B1" s="105"/>
      <c r="C1" s="105"/>
    </row>
    <row r="2" spans="1:3" x14ac:dyDescent="0.2">
      <c r="A2" s="2" t="s">
        <v>120</v>
      </c>
    </row>
    <row r="3" spans="1:3" ht="26.25" customHeight="1" x14ac:dyDescent="0.2">
      <c r="A3" s="40" t="s">
        <v>121</v>
      </c>
      <c r="B3" s="35" t="s">
        <v>156</v>
      </c>
      <c r="C3" s="39" t="s">
        <v>307</v>
      </c>
    </row>
    <row r="4" spans="1:3" ht="24" customHeight="1" x14ac:dyDescent="0.2">
      <c r="A4" s="13"/>
      <c r="B4" s="13" t="s">
        <v>306</v>
      </c>
      <c r="C4" s="13"/>
    </row>
    <row r="5" spans="1:3" ht="24" customHeight="1" x14ac:dyDescent="0.2">
      <c r="A5" s="29">
        <v>0.4</v>
      </c>
      <c r="B5" s="13" t="s">
        <v>122</v>
      </c>
      <c r="C5" s="8" t="s">
        <v>123</v>
      </c>
    </row>
    <row r="6" spans="1:3" ht="24" customHeight="1" x14ac:dyDescent="0.2">
      <c r="A6" s="29">
        <v>0.5</v>
      </c>
      <c r="B6" s="13" t="s">
        <v>124</v>
      </c>
      <c r="C6" s="8" t="s">
        <v>125</v>
      </c>
    </row>
    <row r="7" spans="1:3" ht="24" customHeight="1" x14ac:dyDescent="0.2">
      <c r="A7" s="29">
        <v>0.6</v>
      </c>
      <c r="B7" s="13" t="s">
        <v>126</v>
      </c>
      <c r="C7" s="8" t="s">
        <v>127</v>
      </c>
    </row>
    <row r="8" spans="1:3" ht="24" customHeight="1" x14ac:dyDescent="0.2">
      <c r="A8" s="35"/>
      <c r="B8" s="35" t="s">
        <v>61</v>
      </c>
      <c r="C8" s="89" t="s">
        <v>128</v>
      </c>
    </row>
    <row r="9" spans="1:3" ht="15.75" x14ac:dyDescent="0.2">
      <c r="A9" s="3"/>
    </row>
    <row r="10" spans="1:3" x14ac:dyDescent="0.2"/>
    <row r="11" spans="1:3" x14ac:dyDescent="0.2">
      <c r="A11" s="2"/>
    </row>
    <row r="12" spans="1:3" x14ac:dyDescent="0.2">
      <c r="A12" s="2" t="s">
        <v>129</v>
      </c>
    </row>
    <row r="13" spans="1:3" ht="24" customHeight="1" x14ac:dyDescent="0.2">
      <c r="A13" s="126"/>
      <c r="B13" s="126"/>
      <c r="C13" s="39" t="s">
        <v>15</v>
      </c>
    </row>
    <row r="14" spans="1:3" ht="24" customHeight="1" x14ac:dyDescent="0.2">
      <c r="A14" s="125" t="s">
        <v>220</v>
      </c>
      <c r="B14" s="125"/>
      <c r="C14" s="30"/>
    </row>
    <row r="15" spans="1:3" ht="24" customHeight="1" x14ac:dyDescent="0.2">
      <c r="A15" s="125" t="s">
        <v>130</v>
      </c>
      <c r="B15" s="125"/>
      <c r="C15" s="63">
        <f>IF('A. BALANCE SHEET'!C21&gt;=10000,4000,'A. BALANCE SHEET'!C21*0.4)</f>
        <v>0</v>
      </c>
    </row>
    <row r="16" spans="1:3" ht="24" customHeight="1" x14ac:dyDescent="0.2">
      <c r="A16" s="125" t="s">
        <v>131</v>
      </c>
      <c r="B16" s="125"/>
      <c r="C16" s="63">
        <f>IF(AND(C15=4000,'A. BALANCE SHEET'!C21&gt;=20000),5000,(IF('A. BALANCE SHEET'!C21&gt;10000,('A. BALANCE SHEET'!C21-10000)*0.5,0)))</f>
        <v>0</v>
      </c>
    </row>
    <row r="17" spans="1:5" ht="24" customHeight="1" x14ac:dyDescent="0.2">
      <c r="A17" s="125" t="s">
        <v>132</v>
      </c>
      <c r="B17" s="125"/>
      <c r="C17" s="63">
        <f>IF(AND(C16=5000,'A. BALANCE SHEET'!C21&gt;20000),('A. BALANCE SHEET'!C21-20000)*0.6,0)</f>
        <v>0</v>
      </c>
    </row>
    <row r="18" spans="1:5" ht="24" customHeight="1" x14ac:dyDescent="0.2">
      <c r="A18" s="125" t="s">
        <v>133</v>
      </c>
      <c r="B18" s="125"/>
      <c r="C18" s="76">
        <f>SUM(C15:C17)</f>
        <v>0</v>
      </c>
    </row>
    <row r="19" spans="1:5" ht="24" customHeight="1" x14ac:dyDescent="0.2">
      <c r="A19" s="125" t="s">
        <v>305</v>
      </c>
      <c r="B19" s="125"/>
      <c r="C19" s="64">
        <f>'J. BREAK-DOWN INVESTMENTS'!C27+'J. BREAK-DOWN INVESTMENTS'!D27</f>
        <v>0</v>
      </c>
    </row>
    <row r="20" spans="1:5" ht="24" customHeight="1" x14ac:dyDescent="0.2">
      <c r="A20" s="125" t="s">
        <v>189</v>
      </c>
      <c r="B20" s="125"/>
      <c r="C20" s="75">
        <f>C19-C18</f>
        <v>0</v>
      </c>
    </row>
    <row r="21" spans="1:5" x14ac:dyDescent="0.2">
      <c r="A21" s="97"/>
      <c r="B21" s="61"/>
    </row>
    <row r="22" spans="1:5" ht="36" customHeight="1" x14ac:dyDescent="0.2">
      <c r="A22" s="124" t="s">
        <v>300</v>
      </c>
      <c r="B22" s="124"/>
      <c r="C22" s="124"/>
      <c r="D22" s="90"/>
    </row>
    <row r="23" spans="1:5" ht="19.5" customHeight="1" x14ac:dyDescent="0.2">
      <c r="A23" s="127" t="s">
        <v>301</v>
      </c>
      <c r="B23" s="127"/>
      <c r="C23" s="127"/>
    </row>
    <row r="24" spans="1:5" x14ac:dyDescent="0.2">
      <c r="A24" s="97"/>
      <c r="B24" s="61"/>
      <c r="C24" s="61"/>
    </row>
    <row r="25" spans="1:5" ht="53.25" customHeight="1" x14ac:dyDescent="0.2">
      <c r="A25" s="123" t="s">
        <v>245</v>
      </c>
      <c r="B25" s="123"/>
      <c r="C25" s="123"/>
      <c r="D25" s="5"/>
      <c r="E25" s="5"/>
    </row>
  </sheetData>
  <sheetProtection algorithmName="SHA-512" hashValue="Q9Xs5AcUEZbcXE68mVZk+uvnd+wDZUdg6bncrL6aaF16dXwwahWaUzGRp8ZNqDWLKPYbq9HQieI82xOxjgWVQA==" saltValue="kuFSmuH5QrPBGZA85BNniQ==" spinCount="100000" sheet="1" objects="1" scenarios="1"/>
  <mergeCells count="12">
    <mergeCell ref="A25:C25"/>
    <mergeCell ref="A22:C22"/>
    <mergeCell ref="A1:C1"/>
    <mergeCell ref="A14:B14"/>
    <mergeCell ref="A15:B15"/>
    <mergeCell ref="A16:B16"/>
    <mergeCell ref="A17:B17"/>
    <mergeCell ref="A13:B13"/>
    <mergeCell ref="A18:B18"/>
    <mergeCell ref="A19:B19"/>
    <mergeCell ref="A20:B20"/>
    <mergeCell ref="A23:C23"/>
  </mergeCells>
  <printOptions horizontalCentered="1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7">
    <pageSetUpPr fitToPage="1"/>
  </sheetPr>
  <dimension ref="A1:E46"/>
  <sheetViews>
    <sheetView zoomScaleNormal="100" zoomScaleSheetLayoutView="100" workbookViewId="0">
      <selection activeCell="C8" sqref="C8"/>
    </sheetView>
  </sheetViews>
  <sheetFormatPr defaultColWidth="0" defaultRowHeight="12.75" zeroHeight="1" x14ac:dyDescent="0.2"/>
  <cols>
    <col min="1" max="1" width="11.85546875" style="1" customWidth="1"/>
    <col min="2" max="2" width="39" style="1" bestFit="1" customWidth="1"/>
    <col min="3" max="5" width="14.28515625" style="1" customWidth="1"/>
    <col min="6" max="16384" width="9.140625" style="1" hidden="1"/>
  </cols>
  <sheetData>
    <row r="1" spans="1:5" x14ac:dyDescent="0.2">
      <c r="A1" s="105" t="s">
        <v>232</v>
      </c>
      <c r="B1" s="105"/>
      <c r="C1" s="105"/>
      <c r="D1" s="105"/>
      <c r="E1" s="105"/>
    </row>
    <row r="2" spans="1:5" x14ac:dyDescent="0.2">
      <c r="A2" s="2"/>
    </row>
    <row r="3" spans="1:5" ht="26.25" customHeight="1" x14ac:dyDescent="0.2">
      <c r="A3" s="86" t="s">
        <v>15</v>
      </c>
      <c r="B3" s="87" t="s">
        <v>190</v>
      </c>
      <c r="C3" s="15" t="s">
        <v>134</v>
      </c>
      <c r="D3" s="15" t="s">
        <v>293</v>
      </c>
      <c r="E3" s="15" t="s">
        <v>294</v>
      </c>
    </row>
    <row r="4" spans="1:5" x14ac:dyDescent="0.2">
      <c r="A4" s="16"/>
      <c r="B4" s="16"/>
      <c r="C4" s="16"/>
      <c r="D4" s="16"/>
      <c r="E4" s="31"/>
    </row>
    <row r="5" spans="1:5" x14ac:dyDescent="0.2">
      <c r="A5" s="14">
        <v>1</v>
      </c>
      <c r="B5" s="16" t="s">
        <v>1</v>
      </c>
      <c r="C5" s="16"/>
      <c r="D5" s="98" t="s">
        <v>135</v>
      </c>
      <c r="E5" s="31"/>
    </row>
    <row r="6" spans="1:5" x14ac:dyDescent="0.2">
      <c r="A6" s="11">
        <v>1.1000000000000001</v>
      </c>
      <c r="B6" s="13" t="s">
        <v>44</v>
      </c>
      <c r="C6" s="50">
        <f>'J. BREAK-DOWN INVESTMENTS'!F11</f>
        <v>0</v>
      </c>
      <c r="D6" s="29">
        <v>0.8</v>
      </c>
      <c r="E6" s="50">
        <f>C6*D6</f>
        <v>0</v>
      </c>
    </row>
    <row r="7" spans="1:5" x14ac:dyDescent="0.2">
      <c r="A7" s="11">
        <v>1.2</v>
      </c>
      <c r="B7" s="13" t="s">
        <v>45</v>
      </c>
      <c r="C7" s="47"/>
      <c r="D7" s="8"/>
      <c r="E7" s="47"/>
    </row>
    <row r="8" spans="1:5" x14ac:dyDescent="0.2">
      <c r="A8" s="11"/>
      <c r="B8" s="13" t="s">
        <v>136</v>
      </c>
      <c r="C8" s="92"/>
      <c r="D8" s="29">
        <v>1</v>
      </c>
      <c r="E8" s="50">
        <f t="shared" ref="E8:E15" si="0">C8*D8</f>
        <v>0</v>
      </c>
    </row>
    <row r="9" spans="1:5" x14ac:dyDescent="0.2">
      <c r="A9" s="11"/>
      <c r="B9" s="13" t="s">
        <v>137</v>
      </c>
      <c r="C9" s="92"/>
      <c r="D9" s="29">
        <v>0.95</v>
      </c>
      <c r="E9" s="50">
        <f t="shared" si="0"/>
        <v>0</v>
      </c>
    </row>
    <row r="10" spans="1:5" x14ac:dyDescent="0.2">
      <c r="A10" s="32"/>
      <c r="B10" s="13" t="s">
        <v>138</v>
      </c>
      <c r="C10" s="92"/>
      <c r="D10" s="29">
        <v>0.85</v>
      </c>
      <c r="E10" s="50">
        <f t="shared" si="0"/>
        <v>0</v>
      </c>
    </row>
    <row r="11" spans="1:5" x14ac:dyDescent="0.2">
      <c r="A11" s="11">
        <v>1.3</v>
      </c>
      <c r="B11" s="13" t="s">
        <v>139</v>
      </c>
      <c r="C11" s="50">
        <f>'E. NOTES TO THE BALANCE SHEET'!C8</f>
        <v>0</v>
      </c>
      <c r="D11" s="29">
        <v>0.9</v>
      </c>
      <c r="E11" s="50">
        <f t="shared" si="0"/>
        <v>0</v>
      </c>
    </row>
    <row r="12" spans="1:5" x14ac:dyDescent="0.2">
      <c r="A12" s="11">
        <v>1.4</v>
      </c>
      <c r="B12" s="13" t="s">
        <v>140</v>
      </c>
      <c r="C12" s="50">
        <f>'E. NOTES TO THE BALANCE SHEET'!C9</f>
        <v>0</v>
      </c>
      <c r="D12" s="29">
        <v>1</v>
      </c>
      <c r="E12" s="50">
        <f t="shared" si="0"/>
        <v>0</v>
      </c>
    </row>
    <row r="13" spans="1:5" x14ac:dyDescent="0.2">
      <c r="A13" s="11">
        <v>1.51</v>
      </c>
      <c r="B13" s="13" t="s">
        <v>191</v>
      </c>
      <c r="C13" s="50">
        <f>'E. NOTES TO THE BALANCE SHEET'!C11</f>
        <v>0</v>
      </c>
      <c r="D13" s="29">
        <v>1</v>
      </c>
      <c r="E13" s="50">
        <f t="shared" si="0"/>
        <v>0</v>
      </c>
    </row>
    <row r="14" spans="1:5" x14ac:dyDescent="0.2">
      <c r="A14" s="11">
        <v>1.52</v>
      </c>
      <c r="B14" s="13" t="s">
        <v>192</v>
      </c>
      <c r="C14" s="50">
        <f>'E. NOTES TO THE BALANCE SHEET'!C12</f>
        <v>0</v>
      </c>
      <c r="D14" s="29">
        <v>0.95</v>
      </c>
      <c r="E14" s="50">
        <f t="shared" si="0"/>
        <v>0</v>
      </c>
    </row>
    <row r="15" spans="1:5" x14ac:dyDescent="0.2">
      <c r="A15" s="11">
        <v>1.6</v>
      </c>
      <c r="B15" s="13" t="s">
        <v>32</v>
      </c>
      <c r="C15" s="50">
        <f>'E. NOTES TO THE BALANCE SHEET'!C13</f>
        <v>0</v>
      </c>
      <c r="D15" s="29">
        <v>0.65</v>
      </c>
      <c r="E15" s="50">
        <f t="shared" si="0"/>
        <v>0</v>
      </c>
    </row>
    <row r="16" spans="1:5" x14ac:dyDescent="0.2">
      <c r="A16" s="14"/>
      <c r="B16" s="16"/>
      <c r="C16" s="47"/>
      <c r="D16" s="98"/>
      <c r="E16" s="54"/>
    </row>
    <row r="17" spans="1:5" x14ac:dyDescent="0.2">
      <c r="A17" s="14">
        <v>2</v>
      </c>
      <c r="B17" s="16" t="s">
        <v>193</v>
      </c>
      <c r="C17" s="47"/>
      <c r="D17" s="98"/>
      <c r="E17" s="54"/>
    </row>
    <row r="18" spans="1:5" x14ac:dyDescent="0.2">
      <c r="A18" s="11">
        <v>2.1</v>
      </c>
      <c r="B18" s="13" t="s">
        <v>139</v>
      </c>
      <c r="C18" s="50">
        <f>'E. NOTES TO THE BALANCE SHEET'!C17</f>
        <v>0</v>
      </c>
      <c r="D18" s="29">
        <v>0.9</v>
      </c>
      <c r="E18" s="50">
        <f>C18*D18</f>
        <v>0</v>
      </c>
    </row>
    <row r="19" spans="1:5" x14ac:dyDescent="0.2">
      <c r="A19" s="11" t="s">
        <v>141</v>
      </c>
      <c r="B19" s="13" t="s">
        <v>142</v>
      </c>
      <c r="C19" s="50">
        <f>'E. NOTES TO THE BALANCE SHEET'!C18+'E. NOTES TO THE BALANCE SHEET'!C19+'E. NOTES TO THE BALANCE SHEET'!C20</f>
        <v>0</v>
      </c>
      <c r="D19" s="29">
        <v>0.65</v>
      </c>
      <c r="E19" s="50">
        <f>C19*D19</f>
        <v>0</v>
      </c>
    </row>
    <row r="20" spans="1:5" x14ac:dyDescent="0.2">
      <c r="A20" s="11"/>
      <c r="B20" s="13"/>
      <c r="C20" s="47"/>
      <c r="D20" s="8"/>
      <c r="E20" s="47"/>
    </row>
    <row r="21" spans="1:5" ht="15.75" x14ac:dyDescent="0.2">
      <c r="A21" s="33">
        <v>3</v>
      </c>
      <c r="B21" s="27" t="s">
        <v>143</v>
      </c>
      <c r="C21" s="92"/>
      <c r="D21" s="29">
        <v>0.9</v>
      </c>
      <c r="E21" s="50">
        <f>C21*D21</f>
        <v>0</v>
      </c>
    </row>
    <row r="22" spans="1:5" x14ac:dyDescent="0.2">
      <c r="A22" s="11"/>
      <c r="B22" s="13"/>
      <c r="C22" s="47"/>
      <c r="D22" s="8"/>
      <c r="E22" s="47"/>
    </row>
    <row r="23" spans="1:5" x14ac:dyDescent="0.2">
      <c r="A23" s="14">
        <v>4</v>
      </c>
      <c r="B23" s="16" t="s">
        <v>144</v>
      </c>
      <c r="C23" s="47"/>
      <c r="D23" s="98"/>
      <c r="E23" s="54"/>
    </row>
    <row r="24" spans="1:5" x14ac:dyDescent="0.2">
      <c r="A24" s="11">
        <v>4.0999999999999996</v>
      </c>
      <c r="B24" s="13" t="s">
        <v>211</v>
      </c>
      <c r="C24" s="50">
        <f>'E. NOTES TO THE BALANCE SHEET'!C31</f>
        <v>0</v>
      </c>
      <c r="D24" s="29">
        <v>1</v>
      </c>
      <c r="E24" s="50">
        <f t="shared" ref="E24:E31" si="1">C24*D24</f>
        <v>0</v>
      </c>
    </row>
    <row r="25" spans="1:5" x14ac:dyDescent="0.2">
      <c r="A25" s="11">
        <v>4.2</v>
      </c>
      <c r="B25" s="13" t="s">
        <v>210</v>
      </c>
      <c r="C25" s="50">
        <f>'E. NOTES TO THE BALANCE SHEET'!C32</f>
        <v>0</v>
      </c>
      <c r="D25" s="29">
        <v>1</v>
      </c>
      <c r="E25" s="50">
        <f t="shared" si="1"/>
        <v>0</v>
      </c>
    </row>
    <row r="26" spans="1:5" x14ac:dyDescent="0.2">
      <c r="A26" s="11">
        <v>4.3</v>
      </c>
      <c r="B26" s="13" t="s">
        <v>241</v>
      </c>
      <c r="C26" s="92"/>
      <c r="D26" s="29">
        <v>1</v>
      </c>
      <c r="E26" s="50">
        <f t="shared" si="1"/>
        <v>0</v>
      </c>
    </row>
    <row r="27" spans="1:5" x14ac:dyDescent="0.2">
      <c r="A27" s="11">
        <v>4.4000000000000004</v>
      </c>
      <c r="B27" s="13" t="s">
        <v>242</v>
      </c>
      <c r="C27" s="92"/>
      <c r="D27" s="29">
        <v>1</v>
      </c>
      <c r="E27" s="50">
        <f t="shared" si="1"/>
        <v>0</v>
      </c>
    </row>
    <row r="28" spans="1:5" x14ac:dyDescent="0.2">
      <c r="A28" s="11">
        <v>4.5</v>
      </c>
      <c r="B28" s="13" t="s">
        <v>243</v>
      </c>
      <c r="C28" s="92"/>
      <c r="D28" s="29">
        <v>1</v>
      </c>
      <c r="E28" s="50">
        <f t="shared" si="1"/>
        <v>0</v>
      </c>
    </row>
    <row r="29" spans="1:5" x14ac:dyDescent="0.2">
      <c r="A29" s="11">
        <v>4.5999999999999996</v>
      </c>
      <c r="B29" s="13" t="s">
        <v>145</v>
      </c>
      <c r="C29" s="50">
        <f>'E. NOTES TO THE BALANCE SHEET'!C36</f>
        <v>0</v>
      </c>
      <c r="D29" s="29">
        <v>1</v>
      </c>
      <c r="E29" s="50">
        <f t="shared" si="1"/>
        <v>0</v>
      </c>
    </row>
    <row r="30" spans="1:5" ht="15.75" x14ac:dyDescent="0.2">
      <c r="A30" s="11">
        <v>4.7</v>
      </c>
      <c r="B30" s="13" t="s">
        <v>238</v>
      </c>
      <c r="C30" s="50">
        <f>'E. NOTES TO THE BALANCE SHEET'!C37</f>
        <v>0</v>
      </c>
      <c r="D30" s="29">
        <v>1</v>
      </c>
      <c r="E30" s="50">
        <f t="shared" si="1"/>
        <v>0</v>
      </c>
    </row>
    <row r="31" spans="1:5" x14ac:dyDescent="0.2">
      <c r="A31" s="11">
        <v>4.8</v>
      </c>
      <c r="B31" s="13" t="s">
        <v>32</v>
      </c>
      <c r="C31" s="50">
        <f>'E. NOTES TO THE BALANCE SHEET'!C38</f>
        <v>0</v>
      </c>
      <c r="D31" s="29">
        <v>1</v>
      </c>
      <c r="E31" s="50">
        <f t="shared" si="1"/>
        <v>0</v>
      </c>
    </row>
    <row r="32" spans="1:5" s="48" customFormat="1" x14ac:dyDescent="0.2">
      <c r="A32" s="14"/>
      <c r="B32" s="16" t="s">
        <v>146</v>
      </c>
      <c r="C32" s="88"/>
      <c r="D32" s="98"/>
      <c r="E32" s="53">
        <f>SUM(E6:E31)</f>
        <v>0</v>
      </c>
    </row>
    <row r="33" spans="1:5" ht="13.5" x14ac:dyDescent="0.2">
      <c r="A33" s="11"/>
      <c r="B33" s="34"/>
      <c r="C33" s="13"/>
      <c r="D33" s="8"/>
      <c r="E33" s="52"/>
    </row>
    <row r="34" spans="1:5" ht="15.75" x14ac:dyDescent="0.2">
      <c r="A34" s="14">
        <v>8</v>
      </c>
      <c r="B34" s="16" t="s">
        <v>295</v>
      </c>
      <c r="C34" s="13"/>
      <c r="D34" s="13"/>
      <c r="E34" s="50">
        <f>SUM('E. NOTES TO THE BALANCE SHEET 3'!C7:C16)+'E. NOTES TO THE BALANCE SHEET 3'!C18</f>
        <v>0</v>
      </c>
    </row>
    <row r="35" spans="1:5" x14ac:dyDescent="0.2">
      <c r="A35" s="14"/>
      <c r="B35" s="16"/>
      <c r="C35" s="13"/>
      <c r="D35" s="13"/>
      <c r="E35" s="58"/>
    </row>
    <row r="36" spans="1:5" x14ac:dyDescent="0.2">
      <c r="A36" s="32"/>
      <c r="B36" s="16" t="s">
        <v>147</v>
      </c>
      <c r="C36" s="13"/>
      <c r="D36" s="13"/>
      <c r="E36" s="53">
        <f>E32-E34</f>
        <v>0</v>
      </c>
    </row>
    <row r="37" spans="1:5" x14ac:dyDescent="0.2">
      <c r="A37" s="32"/>
      <c r="B37" s="16"/>
      <c r="C37" s="13"/>
      <c r="D37" s="13"/>
      <c r="E37" s="51"/>
    </row>
    <row r="38" spans="1:5" x14ac:dyDescent="0.2">
      <c r="A38" s="14">
        <v>6</v>
      </c>
      <c r="B38" s="16" t="s">
        <v>148</v>
      </c>
      <c r="C38" s="13"/>
      <c r="D38" s="13"/>
      <c r="E38" s="50">
        <f>'A. BALANCE SHEET'!C17</f>
        <v>0</v>
      </c>
    </row>
    <row r="39" spans="1:5" x14ac:dyDescent="0.2">
      <c r="A39" s="14"/>
      <c r="B39" s="16"/>
      <c r="C39" s="13"/>
      <c r="D39" s="13"/>
      <c r="E39" s="59"/>
    </row>
    <row r="40" spans="1:5" s="48" customFormat="1" x14ac:dyDescent="0.2">
      <c r="A40" s="35"/>
      <c r="B40" s="35" t="s">
        <v>194</v>
      </c>
      <c r="C40" s="35"/>
      <c r="D40" s="35"/>
      <c r="E40" s="69" t="str">
        <f>IF(E38=0," ",E36/E38)</f>
        <v xml:space="preserve"> </v>
      </c>
    </row>
    <row r="41" spans="1:5" x14ac:dyDescent="0.2">
      <c r="A41" s="2"/>
    </row>
    <row r="42" spans="1:5" x14ac:dyDescent="0.2">
      <c r="A42" s="127" t="s">
        <v>239</v>
      </c>
      <c r="B42" s="127"/>
      <c r="C42" s="127"/>
      <c r="D42" s="127"/>
      <c r="E42" s="127"/>
    </row>
    <row r="43" spans="1:5" ht="30.75" customHeight="1" x14ac:dyDescent="0.2">
      <c r="A43" s="128" t="s">
        <v>308</v>
      </c>
      <c r="B43" s="129"/>
      <c r="C43" s="129"/>
      <c r="D43" s="129"/>
      <c r="E43" s="129"/>
    </row>
    <row r="44" spans="1:5" ht="15.75" x14ac:dyDescent="0.2">
      <c r="A44" s="128" t="s">
        <v>296</v>
      </c>
      <c r="B44" s="129"/>
      <c r="C44" s="129"/>
      <c r="D44" s="129"/>
      <c r="E44" s="129"/>
    </row>
    <row r="45" spans="1:5" x14ac:dyDescent="0.2">
      <c r="A45" s="1" t="s">
        <v>297</v>
      </c>
    </row>
    <row r="46" spans="1:5" x14ac:dyDescent="0.2"/>
  </sheetData>
  <sheetProtection algorithmName="SHA-512" hashValue="H1kq49Mt3FT+iQlAezqknCjwqSBp6hbqvryLWcvS1GarRl3NY15/90stDmb9cOBAHyCT3+HfEcQByQ6r/dpnZA==" saltValue="VNyA3irfQN9xdXhKTV+IPQ==" spinCount="100000" sheet="1" objects="1" scenarios="1"/>
  <mergeCells count="4">
    <mergeCell ref="A1:E1"/>
    <mergeCell ref="A42:E42"/>
    <mergeCell ref="A43:E43"/>
    <mergeCell ref="A44:E44"/>
  </mergeCells>
  <conditionalFormatting sqref="E40">
    <cfRule type="cellIs" dxfId="0" priority="1" operator="lessThan">
      <formula>1</formula>
    </cfRule>
  </conditionalFormatting>
  <printOptions horizontalCentered="1"/>
  <pageMargins left="0.7" right="0.7" top="0.75" bottom="0.75" header="0.3" footer="0.3"/>
  <pageSetup scale="96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8">
    <pageSetUpPr fitToPage="1"/>
  </sheetPr>
  <dimension ref="A1:G29"/>
  <sheetViews>
    <sheetView zoomScaleNormal="100" zoomScaleSheetLayoutView="124" workbookViewId="0">
      <selection activeCell="E15" sqref="E15"/>
    </sheetView>
  </sheetViews>
  <sheetFormatPr defaultColWidth="0" defaultRowHeight="12.75" zeroHeight="1" x14ac:dyDescent="0.2"/>
  <cols>
    <col min="1" max="1" width="11.85546875" style="1" customWidth="1"/>
    <col min="2" max="2" width="37.42578125" style="1" bestFit="1" customWidth="1"/>
    <col min="3" max="3" width="7.42578125" style="1" customWidth="1"/>
    <col min="4" max="5" width="14.28515625" style="1" customWidth="1"/>
    <col min="6" max="6" width="28.5703125" style="1" hidden="1" customWidth="1"/>
    <col min="7" max="7" width="32.5703125" style="1" hidden="1" customWidth="1"/>
    <col min="8" max="16384" width="9.140625" style="1" hidden="1"/>
  </cols>
  <sheetData>
    <row r="1" spans="1:7" x14ac:dyDescent="0.2">
      <c r="A1" s="105" t="s">
        <v>233</v>
      </c>
      <c r="B1" s="105"/>
      <c r="C1" s="105"/>
      <c r="D1" s="105"/>
      <c r="E1" s="105"/>
    </row>
    <row r="2" spans="1:7" x14ac:dyDescent="0.2">
      <c r="A2" s="94"/>
    </row>
    <row r="3" spans="1:7" ht="43.5" customHeight="1" x14ac:dyDescent="0.2">
      <c r="A3" s="134" t="s">
        <v>246</v>
      </c>
      <c r="B3" s="134"/>
      <c r="C3" s="134"/>
      <c r="D3" s="134"/>
      <c r="E3" s="134"/>
    </row>
    <row r="4" spans="1:7" x14ac:dyDescent="0.2">
      <c r="A4" s="133" t="s">
        <v>157</v>
      </c>
      <c r="B4" s="133"/>
      <c r="C4" s="133"/>
      <c r="D4" s="133"/>
      <c r="E4" s="133"/>
    </row>
    <row r="5" spans="1:7" x14ac:dyDescent="0.2">
      <c r="A5" s="133" t="s">
        <v>149</v>
      </c>
      <c r="B5" s="133"/>
      <c r="C5" s="133"/>
      <c r="D5" s="133"/>
      <c r="E5" s="133"/>
    </row>
    <row r="6" spans="1:7" x14ac:dyDescent="0.2">
      <c r="A6" s="97"/>
      <c r="B6" s="61"/>
      <c r="C6" s="61"/>
      <c r="D6" s="61"/>
      <c r="E6" s="61"/>
    </row>
    <row r="7" spans="1:7" x14ac:dyDescent="0.2">
      <c r="A7" s="127" t="s">
        <v>196</v>
      </c>
      <c r="B7" s="127"/>
      <c r="C7" s="127"/>
      <c r="D7" s="127"/>
      <c r="E7" s="127"/>
    </row>
    <row r="8" spans="1:7" x14ac:dyDescent="0.2">
      <c r="A8" s="95"/>
    </row>
    <row r="9" spans="1:7" ht="26.25" customHeight="1" x14ac:dyDescent="0.2">
      <c r="A9" s="135" t="s">
        <v>247</v>
      </c>
      <c r="B9" s="135"/>
      <c r="C9" s="135"/>
      <c r="D9" s="135"/>
      <c r="E9" s="135"/>
    </row>
    <row r="10" spans="1:7" x14ac:dyDescent="0.2">
      <c r="A10" s="13"/>
      <c r="B10" s="13"/>
      <c r="C10" s="13"/>
      <c r="D10" s="136" t="s">
        <v>310</v>
      </c>
      <c r="E10" s="136"/>
    </row>
    <row r="11" spans="1:7" ht="25.5" x14ac:dyDescent="0.25">
      <c r="A11" s="14">
        <v>9</v>
      </c>
      <c r="B11" s="19" t="s">
        <v>158</v>
      </c>
      <c r="C11" s="98" t="s">
        <v>150</v>
      </c>
      <c r="D11" s="47"/>
      <c r="E11" s="84">
        <f>'A. BALANCE SHEET'!C23</f>
        <v>0</v>
      </c>
      <c r="F11"/>
      <c r="G11"/>
    </row>
    <row r="12" spans="1:7" ht="13.5" x14ac:dyDescent="0.2">
      <c r="A12" s="34" t="s">
        <v>16</v>
      </c>
      <c r="B12" s="36"/>
      <c r="C12" s="78"/>
      <c r="D12" s="74"/>
      <c r="E12" s="47"/>
    </row>
    <row r="13" spans="1:7" ht="15" x14ac:dyDescent="0.2">
      <c r="A13" s="137" t="s">
        <v>309</v>
      </c>
      <c r="B13" s="138"/>
      <c r="C13" s="98"/>
      <c r="D13" s="79">
        <f>0.05*'E. NOTES TO THE BALANCE SHEET'!C14</f>
        <v>0</v>
      </c>
      <c r="E13" s="47"/>
      <c r="G13" s="80"/>
    </row>
    <row r="14" spans="1:7" ht="15" x14ac:dyDescent="0.2">
      <c r="A14" s="139"/>
      <c r="B14" s="140"/>
      <c r="C14" s="78"/>
      <c r="D14" s="74"/>
      <c r="E14" s="47"/>
    </row>
    <row r="15" spans="1:7" ht="26.25" customHeight="1" x14ac:dyDescent="0.2">
      <c r="A15" s="141" t="s">
        <v>248</v>
      </c>
      <c r="B15" s="142"/>
      <c r="C15" s="81" t="s">
        <v>151</v>
      </c>
      <c r="D15" s="74"/>
      <c r="E15" s="92"/>
    </row>
    <row r="16" spans="1:7" ht="13.5" x14ac:dyDescent="0.2">
      <c r="A16" s="34"/>
      <c r="B16" s="36"/>
      <c r="C16" s="78"/>
      <c r="D16" s="74"/>
      <c r="E16" s="47"/>
    </row>
    <row r="17" spans="1:5" x14ac:dyDescent="0.2">
      <c r="A17" s="16" t="s">
        <v>16</v>
      </c>
      <c r="B17" s="37" t="s">
        <v>249</v>
      </c>
      <c r="C17" s="38"/>
      <c r="D17" s="92"/>
      <c r="E17" s="47"/>
    </row>
    <row r="18" spans="1:5" x14ac:dyDescent="0.2">
      <c r="A18" s="16"/>
      <c r="B18" s="60" t="s">
        <v>240</v>
      </c>
      <c r="C18" s="8"/>
      <c r="D18" s="92"/>
      <c r="E18" s="47"/>
    </row>
    <row r="19" spans="1:5" x14ac:dyDescent="0.2">
      <c r="A19" s="13"/>
      <c r="B19" s="13" t="s">
        <v>197</v>
      </c>
      <c r="C19" s="8"/>
      <c r="D19" s="47">
        <v>300</v>
      </c>
      <c r="E19" s="47"/>
    </row>
    <row r="20" spans="1:5" ht="16.5" customHeight="1" x14ac:dyDescent="0.2">
      <c r="A20" s="34" t="s">
        <v>16</v>
      </c>
      <c r="B20" s="13" t="s">
        <v>250</v>
      </c>
      <c r="C20" s="98" t="s">
        <v>251</v>
      </c>
      <c r="D20" s="47"/>
      <c r="E20" s="85" t="str">
        <f>IF(E11=0," ",(MAX(D17:D19)))</f>
        <v xml:space="preserve"> </v>
      </c>
    </row>
    <row r="21" spans="1:5" ht="12.75" customHeight="1" x14ac:dyDescent="0.2">
      <c r="A21" s="143" t="s">
        <v>252</v>
      </c>
      <c r="B21" s="143"/>
      <c r="C21" s="99"/>
      <c r="D21" s="79"/>
      <c r="E21" s="84" t="str">
        <f>IF(E11=0," ",(E11-E15-E20))</f>
        <v xml:space="preserve"> </v>
      </c>
    </row>
    <row r="22" spans="1:5" x14ac:dyDescent="0.2"/>
    <row r="23" spans="1:5" ht="28.5" customHeight="1" x14ac:dyDescent="0.2">
      <c r="A23" s="132" t="s">
        <v>298</v>
      </c>
      <c r="B23" s="132"/>
      <c r="C23" s="132"/>
      <c r="D23" s="132"/>
      <c r="E23" s="132"/>
    </row>
    <row r="24" spans="1:5" ht="53.25" customHeight="1" x14ac:dyDescent="0.2">
      <c r="A24" s="130" t="s">
        <v>253</v>
      </c>
      <c r="B24" s="131"/>
      <c r="C24" s="131"/>
      <c r="D24" s="131"/>
      <c r="E24" s="131"/>
    </row>
    <row r="25" spans="1:5" ht="12.75" hidden="1" customHeight="1" x14ac:dyDescent="0.2">
      <c r="A25" s="82"/>
      <c r="B25" s="82"/>
      <c r="C25" s="82"/>
      <c r="D25" s="82"/>
      <c r="E25" s="82"/>
    </row>
    <row r="26" spans="1:5" hidden="1" x14ac:dyDescent="0.2">
      <c r="A26" s="82"/>
      <c r="B26" s="82"/>
      <c r="C26" s="82"/>
      <c r="D26" s="82"/>
      <c r="E26" s="82"/>
    </row>
    <row r="29" spans="1:5" hidden="1" x14ac:dyDescent="0.2">
      <c r="B29" s="5"/>
    </row>
  </sheetData>
  <sheetProtection algorithmName="SHA-512" hashValue="l3LJCCubayefUOvc31rL0t4Lq2hWCk9IMHrUWn2Wss+zZjRRZAYXvIOJ+n+bY6dwYAjmwb7jWTyc6wcOdQ0aog==" saltValue="0cXxiIUQUGmtGw+IoISbLg==" spinCount="100000" sheet="1" objects="1" scenarios="1"/>
  <mergeCells count="13">
    <mergeCell ref="A24:E24"/>
    <mergeCell ref="A23:E23"/>
    <mergeCell ref="A1:E1"/>
    <mergeCell ref="A7:E7"/>
    <mergeCell ref="A5:E5"/>
    <mergeCell ref="A4:E4"/>
    <mergeCell ref="A3:E3"/>
    <mergeCell ref="A9:E9"/>
    <mergeCell ref="D10:E10"/>
    <mergeCell ref="A13:B13"/>
    <mergeCell ref="A14:B14"/>
    <mergeCell ref="A15:B15"/>
    <mergeCell ref="A21:B21"/>
  </mergeCells>
  <printOptions horizontalCentered="1"/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9">
    <pageSetUpPr fitToPage="1"/>
  </sheetPr>
  <dimension ref="A1:C14"/>
  <sheetViews>
    <sheetView zoomScaleNormal="100" zoomScaleSheetLayoutView="100" workbookViewId="0">
      <selection activeCell="C5" sqref="C5"/>
    </sheetView>
  </sheetViews>
  <sheetFormatPr defaultColWidth="0" defaultRowHeight="12.75" zeroHeight="1" x14ac:dyDescent="0.2"/>
  <cols>
    <col min="1" max="1" width="11.85546875" style="1" customWidth="1"/>
    <col min="2" max="2" width="50.140625" style="1" customWidth="1"/>
    <col min="3" max="3" width="19" style="1" bestFit="1" customWidth="1"/>
    <col min="4" max="16384" width="9.140625" style="1" hidden="1"/>
  </cols>
  <sheetData>
    <row r="1" spans="1:3" ht="25.5" customHeight="1" x14ac:dyDescent="0.2">
      <c r="A1" s="144" t="s">
        <v>299</v>
      </c>
      <c r="B1" s="105"/>
      <c r="C1" s="105"/>
    </row>
    <row r="2" spans="1:3" x14ac:dyDescent="0.2">
      <c r="A2" s="95"/>
    </row>
    <row r="3" spans="1:3" ht="17.25" customHeight="1" x14ac:dyDescent="0.2">
      <c r="A3" s="135" t="s">
        <v>152</v>
      </c>
      <c r="B3" s="135"/>
      <c r="C3" s="135"/>
    </row>
    <row r="4" spans="1:3" x14ac:dyDescent="0.2">
      <c r="A4" s="8"/>
      <c r="B4" s="9"/>
      <c r="C4" s="98" t="s">
        <v>195</v>
      </c>
    </row>
    <row r="5" spans="1:3" x14ac:dyDescent="0.2">
      <c r="A5" s="8">
        <v>1</v>
      </c>
      <c r="B5" s="13" t="s">
        <v>198</v>
      </c>
      <c r="C5" s="92"/>
    </row>
    <row r="6" spans="1:3" ht="25.5" x14ac:dyDescent="0.2">
      <c r="A6" s="8">
        <v>2</v>
      </c>
      <c r="B6" s="18" t="s">
        <v>153</v>
      </c>
      <c r="C6" s="92"/>
    </row>
    <row r="7" spans="1:3" x14ac:dyDescent="0.2">
      <c r="A7" s="8">
        <v>3</v>
      </c>
      <c r="B7" s="13" t="s">
        <v>199</v>
      </c>
      <c r="C7" s="92"/>
    </row>
    <row r="8" spans="1:3" x14ac:dyDescent="0.2">
      <c r="A8" s="8">
        <v>4</v>
      </c>
      <c r="B8" s="13" t="s">
        <v>200</v>
      </c>
      <c r="C8" s="92"/>
    </row>
    <row r="9" spans="1:3" ht="25.5" x14ac:dyDescent="0.2">
      <c r="A9" s="41">
        <v>5</v>
      </c>
      <c r="B9" s="18" t="s">
        <v>201</v>
      </c>
      <c r="C9" s="92"/>
    </row>
    <row r="10" spans="1:3" ht="38.25" x14ac:dyDescent="0.2">
      <c r="A10" s="41">
        <v>6</v>
      </c>
      <c r="B10" s="18" t="s">
        <v>202</v>
      </c>
      <c r="C10" s="92"/>
    </row>
    <row r="11" spans="1:3" ht="76.5" x14ac:dyDescent="0.2">
      <c r="A11" s="41">
        <v>7</v>
      </c>
      <c r="B11" s="18" t="s">
        <v>221</v>
      </c>
      <c r="C11" s="92"/>
    </row>
    <row r="12" spans="1:3" x14ac:dyDescent="0.2">
      <c r="A12" s="8"/>
      <c r="B12" s="10" t="s">
        <v>61</v>
      </c>
      <c r="C12" s="84">
        <f>SUM(C5:C11)</f>
        <v>0</v>
      </c>
    </row>
    <row r="13" spans="1:3" x14ac:dyDescent="0.2">
      <c r="A13" s="95"/>
    </row>
    <row r="14" spans="1:3" x14ac:dyDescent="0.2">
      <c r="A14" s="95" t="s">
        <v>244</v>
      </c>
    </row>
  </sheetData>
  <sheetProtection algorithmName="SHA-512" hashValue="3sK5QjXGVxP7c+RbwCvOoSbykTaLGRWDaAfB07yrZTvQe3H7VZtG8fONHhnjMhwbIj9ZK4PIliSsTLFDu00OTQ==" saltValue="BJyaQ49PB+EKeQ5yZcwuYQ==" spinCount="100000" sheet="1" objects="1" scenarios="1"/>
  <mergeCells count="2">
    <mergeCell ref="A3:C3"/>
    <mergeCell ref="A1:C1"/>
  </mergeCells>
  <printOptions horizontalCentered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D27"/>
  <sheetViews>
    <sheetView tabSelected="1" zoomScaleNormal="100" zoomScaleSheetLayoutView="100" workbookViewId="0">
      <selection sqref="A1:D1"/>
    </sheetView>
  </sheetViews>
  <sheetFormatPr defaultColWidth="0" defaultRowHeight="12.75" zeroHeight="1" x14ac:dyDescent="0.2"/>
  <cols>
    <col min="1" max="1" width="11.85546875" style="1" customWidth="1"/>
    <col min="2" max="2" width="45.85546875" style="1" bestFit="1" customWidth="1"/>
    <col min="3" max="4" width="14.28515625" style="1" customWidth="1"/>
    <col min="5" max="16384" width="0" style="1" hidden="1"/>
  </cols>
  <sheetData>
    <row r="1" spans="1:4" x14ac:dyDescent="0.2">
      <c r="A1" s="105" t="s">
        <v>14</v>
      </c>
      <c r="B1" s="105"/>
      <c r="C1" s="105"/>
      <c r="D1" s="105"/>
    </row>
    <row r="2" spans="1:4" x14ac:dyDescent="0.2">
      <c r="A2" s="4"/>
    </row>
    <row r="3" spans="1:4" ht="38.25" x14ac:dyDescent="0.2">
      <c r="A3" s="8"/>
      <c r="B3" s="9"/>
      <c r="C3" s="39" t="s">
        <v>159</v>
      </c>
      <c r="D3" s="39" t="s">
        <v>222</v>
      </c>
    </row>
    <row r="4" spans="1:4" x14ac:dyDescent="0.2">
      <c r="A4" s="8"/>
      <c r="B4" s="9"/>
      <c r="C4" s="8"/>
      <c r="D4" s="8"/>
    </row>
    <row r="5" spans="1:4" x14ac:dyDescent="0.2">
      <c r="A5" s="8"/>
      <c r="B5" s="10" t="s">
        <v>0</v>
      </c>
      <c r="C5" s="9"/>
      <c r="D5" s="9"/>
    </row>
    <row r="6" spans="1:4" x14ac:dyDescent="0.2">
      <c r="A6" s="11"/>
      <c r="B6" s="9"/>
      <c r="C6" s="9"/>
      <c r="D6" s="9"/>
    </row>
    <row r="7" spans="1:4" x14ac:dyDescent="0.2">
      <c r="A7" s="11">
        <v>1</v>
      </c>
      <c r="B7" s="9" t="s">
        <v>1</v>
      </c>
      <c r="C7" s="56">
        <f>'E. NOTES TO THE BALANCE SHEET'!C14</f>
        <v>0</v>
      </c>
      <c r="D7" s="56">
        <f>'E. NOTES TO THE BALANCE SHEET'!D14</f>
        <v>0</v>
      </c>
    </row>
    <row r="8" spans="1:4" x14ac:dyDescent="0.2">
      <c r="A8" s="11">
        <v>2</v>
      </c>
      <c r="B8" s="9" t="s">
        <v>2</v>
      </c>
      <c r="C8" s="56">
        <f>'E. NOTES TO THE BALANCE SHEET'!C21</f>
        <v>0</v>
      </c>
      <c r="D8" s="56">
        <f>'E. NOTES TO THE BALANCE SHEET'!D21</f>
        <v>0</v>
      </c>
    </row>
    <row r="9" spans="1:4" x14ac:dyDescent="0.2">
      <c r="A9" s="11">
        <v>3</v>
      </c>
      <c r="B9" s="9" t="s">
        <v>3</v>
      </c>
      <c r="C9" s="56">
        <f>'E. NOTES TO THE BALANCE SHEET'!C28</f>
        <v>0</v>
      </c>
      <c r="D9" s="56">
        <f>'E. NOTES TO THE BALANCE SHEET'!D28</f>
        <v>0</v>
      </c>
    </row>
    <row r="10" spans="1:4" x14ac:dyDescent="0.2">
      <c r="A10" s="11">
        <v>4</v>
      </c>
      <c r="B10" s="9" t="s">
        <v>4</v>
      </c>
      <c r="C10" s="56">
        <f>'E. NOTES TO THE BALANCE SHEET'!C39</f>
        <v>0</v>
      </c>
      <c r="D10" s="56">
        <f>'E. NOTES TO THE BALANCE SHEET'!D39</f>
        <v>0</v>
      </c>
    </row>
    <row r="11" spans="1:4" x14ac:dyDescent="0.2">
      <c r="A11" s="11">
        <v>5</v>
      </c>
      <c r="B11" s="9" t="s">
        <v>5</v>
      </c>
      <c r="C11" s="56">
        <f>'E. NOTES TO THE BALANCE SHEET'!C41</f>
        <v>0</v>
      </c>
      <c r="D11" s="56">
        <f>'E. NOTES TO THE BALANCE SHEET'!D41</f>
        <v>0</v>
      </c>
    </row>
    <row r="12" spans="1:4" x14ac:dyDescent="0.2">
      <c r="A12" s="11"/>
      <c r="B12" s="9"/>
      <c r="C12" s="65"/>
      <c r="D12" s="65"/>
    </row>
    <row r="13" spans="1:4" x14ac:dyDescent="0.2">
      <c r="A13" s="11"/>
      <c r="B13" s="10" t="s">
        <v>6</v>
      </c>
      <c r="C13" s="66">
        <f>SUM(C7:C11)</f>
        <v>0</v>
      </c>
      <c r="D13" s="66">
        <f>SUM(D7:D11)</f>
        <v>0</v>
      </c>
    </row>
    <row r="14" spans="1:4" x14ac:dyDescent="0.2">
      <c r="A14" s="11"/>
      <c r="B14" s="9"/>
      <c r="C14" s="65"/>
      <c r="D14" s="65"/>
    </row>
    <row r="15" spans="1:4" x14ac:dyDescent="0.2">
      <c r="A15" s="11"/>
      <c r="B15" s="10" t="s">
        <v>7</v>
      </c>
      <c r="C15" s="65"/>
      <c r="D15" s="65"/>
    </row>
    <row r="16" spans="1:4" x14ac:dyDescent="0.2">
      <c r="A16" s="11"/>
      <c r="B16" s="9"/>
      <c r="C16" s="65"/>
      <c r="D16" s="65"/>
    </row>
    <row r="17" spans="1:4" x14ac:dyDescent="0.2">
      <c r="A17" s="11">
        <v>6</v>
      </c>
      <c r="B17" s="9" t="s">
        <v>8</v>
      </c>
      <c r="C17" s="56">
        <f>'E. NOTES TO THE BALANCE SHEET 2'!C35</f>
        <v>0</v>
      </c>
      <c r="D17" s="56">
        <f>'E. NOTES TO THE BALANCE SHEET 2'!D35</f>
        <v>0</v>
      </c>
    </row>
    <row r="18" spans="1:4" x14ac:dyDescent="0.2">
      <c r="A18" s="11">
        <v>7</v>
      </c>
      <c r="B18" s="9" t="s">
        <v>9</v>
      </c>
      <c r="C18" s="56">
        <f>'E. NOTES TO THE BALANCE SHEET 2'!C41</f>
        <v>0</v>
      </c>
      <c r="D18" s="56">
        <f>'E. NOTES TO THE BALANCE SHEET 2'!D41</f>
        <v>0</v>
      </c>
    </row>
    <row r="19" spans="1:4" x14ac:dyDescent="0.2">
      <c r="A19" s="11">
        <v>8</v>
      </c>
      <c r="B19" s="9" t="s">
        <v>10</v>
      </c>
      <c r="C19" s="56">
        <f>'E. NOTES TO THE BALANCE SHEET 3'!C19</f>
        <v>0</v>
      </c>
      <c r="D19" s="56">
        <f>'E. NOTES TO THE BALANCE SHEET 3'!D19</f>
        <v>0</v>
      </c>
    </row>
    <row r="20" spans="1:4" x14ac:dyDescent="0.2">
      <c r="A20" s="11"/>
      <c r="B20" s="9" t="s">
        <v>11</v>
      </c>
      <c r="C20" s="65"/>
      <c r="D20" s="65"/>
    </row>
    <row r="21" spans="1:4" x14ac:dyDescent="0.2">
      <c r="A21" s="11"/>
      <c r="B21" s="10" t="s">
        <v>12</v>
      </c>
      <c r="C21" s="66">
        <f>SUM(C17:C19)</f>
        <v>0</v>
      </c>
      <c r="D21" s="66">
        <f>SUM(D17:D19)</f>
        <v>0</v>
      </c>
    </row>
    <row r="22" spans="1:4" x14ac:dyDescent="0.2">
      <c r="A22" s="11"/>
      <c r="B22" s="9"/>
      <c r="C22" s="65"/>
      <c r="D22" s="65"/>
    </row>
    <row r="23" spans="1:4" ht="15.75" x14ac:dyDescent="0.2">
      <c r="A23" s="11">
        <v>9</v>
      </c>
      <c r="B23" s="9" t="s">
        <v>270</v>
      </c>
      <c r="C23" s="56">
        <f>'E. NOTES TO THE BALANCE SHEET 3'!C25</f>
        <v>0</v>
      </c>
      <c r="D23" s="56">
        <f>'E. NOTES TO THE BALANCE SHEET 3'!D25</f>
        <v>0</v>
      </c>
    </row>
    <row r="24" spans="1:4" x14ac:dyDescent="0.2">
      <c r="A24" s="8"/>
      <c r="B24" s="9"/>
      <c r="C24" s="65"/>
      <c r="D24" s="65"/>
    </row>
    <row r="25" spans="1:4" x14ac:dyDescent="0.2">
      <c r="A25" s="8"/>
      <c r="B25" s="12" t="s">
        <v>13</v>
      </c>
      <c r="C25" s="66">
        <f>C21+C23</f>
        <v>0</v>
      </c>
      <c r="D25" s="66">
        <f>D21+D23</f>
        <v>0</v>
      </c>
    </row>
    <row r="26" spans="1:4" x14ac:dyDescent="0.2"/>
    <row r="27" spans="1:4" ht="15.75" x14ac:dyDescent="0.2">
      <c r="A27" s="1" t="s">
        <v>271</v>
      </c>
    </row>
  </sheetData>
  <sheetProtection algorithmName="SHA-512" hashValue="aqnG5BlwFAK2P28dRHsiQ6ZOwd7G+ZYpP80n0FIc9LJdy5eub4q6+dzxChCR8XGTP9BXXGJ1T5nSBmcBUMHNbw==" saltValue="2qKf8UEwGYxkKfd2kWDmfg==" spinCount="100000" sheet="1" objects="1" scenarios="1"/>
  <mergeCells count="1">
    <mergeCell ref="A1:D1"/>
  </mergeCells>
  <printOptions horizontalCentered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D26"/>
  <sheetViews>
    <sheetView zoomScaleNormal="100" zoomScaleSheetLayoutView="100" workbookViewId="0">
      <selection activeCell="D15" sqref="D15"/>
    </sheetView>
  </sheetViews>
  <sheetFormatPr defaultColWidth="0" defaultRowHeight="12.75" zeroHeight="1" x14ac:dyDescent="0.2"/>
  <cols>
    <col min="1" max="1" width="11.85546875" style="1" customWidth="1"/>
    <col min="2" max="2" width="35.7109375" style="1" customWidth="1"/>
    <col min="3" max="4" width="14.28515625" style="1" customWidth="1"/>
    <col min="5" max="16384" width="9.140625" style="1" hidden="1"/>
  </cols>
  <sheetData>
    <row r="1" spans="1:4" x14ac:dyDescent="0.2">
      <c r="A1" s="105" t="s">
        <v>30</v>
      </c>
      <c r="B1" s="105"/>
      <c r="C1" s="105"/>
      <c r="D1" s="105"/>
    </row>
    <row r="2" spans="1:4" x14ac:dyDescent="0.2">
      <c r="A2" s="4"/>
    </row>
    <row r="3" spans="1:4" ht="38.25" x14ac:dyDescent="0.2">
      <c r="A3" s="13"/>
      <c r="B3" s="13"/>
      <c r="C3" s="39" t="s">
        <v>159</v>
      </c>
      <c r="D3" s="39" t="s">
        <v>222</v>
      </c>
    </row>
    <row r="4" spans="1:4" x14ac:dyDescent="0.2">
      <c r="A4" s="8"/>
      <c r="B4" s="10" t="s">
        <v>160</v>
      </c>
      <c r="C4" s="9"/>
      <c r="D4" s="9"/>
    </row>
    <row r="5" spans="1:4" x14ac:dyDescent="0.2">
      <c r="A5" s="8"/>
      <c r="B5" s="9"/>
      <c r="C5" s="9"/>
      <c r="D5" s="9"/>
    </row>
    <row r="6" spans="1:4" x14ac:dyDescent="0.2">
      <c r="A6" s="11">
        <v>1</v>
      </c>
      <c r="B6" s="9" t="s">
        <v>17</v>
      </c>
      <c r="C6" s="50">
        <f>'H. NOTES TO THE INCOME STAT.'!C12</f>
        <v>0</v>
      </c>
      <c r="D6" s="50">
        <f>'H. NOTES TO THE INCOME STAT.'!D12</f>
        <v>0</v>
      </c>
    </row>
    <row r="7" spans="1:4" x14ac:dyDescent="0.2">
      <c r="A7" s="11">
        <v>2</v>
      </c>
      <c r="B7" s="9" t="s">
        <v>18</v>
      </c>
      <c r="C7" s="50">
        <f>'H. NOTES TO THE INCOME STAT.'!C30</f>
        <v>0</v>
      </c>
      <c r="D7" s="50">
        <f>'H. NOTES TO THE INCOME STAT.'!D30</f>
        <v>0</v>
      </c>
    </row>
    <row r="8" spans="1:4" x14ac:dyDescent="0.2">
      <c r="A8" s="11">
        <v>3</v>
      </c>
      <c r="B8" s="9" t="s">
        <v>19</v>
      </c>
      <c r="C8" s="50">
        <f>'H. NOTES TO THE INCOME STAT.'!C32</f>
        <v>0</v>
      </c>
      <c r="D8" s="50">
        <f>'H. NOTES TO THE INCOME STAT.'!D32</f>
        <v>0</v>
      </c>
    </row>
    <row r="9" spans="1:4" x14ac:dyDescent="0.2">
      <c r="A9" s="11"/>
      <c r="B9" s="9"/>
      <c r="C9" s="47"/>
      <c r="D9" s="47"/>
    </row>
    <row r="10" spans="1:4" x14ac:dyDescent="0.2">
      <c r="A10" s="11"/>
      <c r="B10" s="10" t="s">
        <v>20</v>
      </c>
      <c r="C10" s="53">
        <f>SUM(C6:C8)</f>
        <v>0</v>
      </c>
      <c r="D10" s="53">
        <f>SUM(D6:D8)</f>
        <v>0</v>
      </c>
    </row>
    <row r="11" spans="1:4" x14ac:dyDescent="0.2">
      <c r="A11" s="11"/>
      <c r="B11" s="9"/>
      <c r="C11" s="47"/>
      <c r="D11" s="47"/>
    </row>
    <row r="12" spans="1:4" x14ac:dyDescent="0.2">
      <c r="A12" s="11"/>
      <c r="B12" s="10" t="s">
        <v>161</v>
      </c>
      <c r="C12" s="47"/>
      <c r="D12" s="47"/>
    </row>
    <row r="13" spans="1:4" x14ac:dyDescent="0.2">
      <c r="A13" s="11"/>
      <c r="B13" s="9"/>
      <c r="C13" s="47"/>
      <c r="D13" s="47"/>
    </row>
    <row r="14" spans="1:4" x14ac:dyDescent="0.2">
      <c r="A14" s="11">
        <v>4</v>
      </c>
      <c r="B14" s="9" t="s">
        <v>21</v>
      </c>
      <c r="C14" s="50">
        <f>'H. NOTES TO THE INCOME STAT.'!C42</f>
        <v>0</v>
      </c>
      <c r="D14" s="50">
        <f>'H. NOTES TO THE INCOME STAT.'!D42</f>
        <v>0</v>
      </c>
    </row>
    <row r="15" spans="1:4" x14ac:dyDescent="0.2">
      <c r="A15" s="11">
        <v>5</v>
      </c>
      <c r="B15" s="9" t="s">
        <v>22</v>
      </c>
      <c r="C15" s="50">
        <f>'C. INCOME STAT INDEMNITY GROUP'!H16</f>
        <v>0</v>
      </c>
      <c r="D15" s="91"/>
    </row>
    <row r="16" spans="1:4" x14ac:dyDescent="0.2">
      <c r="A16" s="11">
        <v>6</v>
      </c>
      <c r="B16" s="9" t="s">
        <v>23</v>
      </c>
      <c r="C16" s="50">
        <f>'H. NOTES TO THE INCOME STAT. 2'!C9</f>
        <v>0</v>
      </c>
      <c r="D16" s="50">
        <f>'H. NOTES TO THE INCOME STAT. 2'!D9</f>
        <v>0</v>
      </c>
    </row>
    <row r="17" spans="1:4" x14ac:dyDescent="0.2">
      <c r="A17" s="11">
        <v>7</v>
      </c>
      <c r="B17" s="9" t="s">
        <v>24</v>
      </c>
      <c r="C17" s="50">
        <f>'H. NOTES TO THE INCOME STAT. 2'!C14</f>
        <v>0</v>
      </c>
      <c r="D17" s="50">
        <f>'H. NOTES TO THE INCOME STAT. 2'!D14</f>
        <v>0</v>
      </c>
    </row>
    <row r="18" spans="1:4" x14ac:dyDescent="0.2">
      <c r="A18" s="11">
        <v>8</v>
      </c>
      <c r="B18" s="9" t="s">
        <v>25</v>
      </c>
      <c r="C18" s="50">
        <f>'C. INCOME STAT INDEMNITY GROUP'!H19</f>
        <v>0</v>
      </c>
      <c r="D18" s="91"/>
    </row>
    <row r="19" spans="1:4" x14ac:dyDescent="0.2">
      <c r="A19" s="11">
        <v>9</v>
      </c>
      <c r="B19" s="9" t="s">
        <v>26</v>
      </c>
      <c r="C19" s="50">
        <f>'C. INCOME STAT INDEMNITY GROUP'!H20</f>
        <v>0</v>
      </c>
      <c r="D19" s="91"/>
    </row>
    <row r="20" spans="1:4" x14ac:dyDescent="0.2">
      <c r="A20" s="11"/>
      <c r="B20" s="10" t="s">
        <v>27</v>
      </c>
      <c r="C20" s="53">
        <f>SUM(C14:C19)</f>
        <v>0</v>
      </c>
      <c r="D20" s="53">
        <f>SUM(D14:D19)</f>
        <v>0</v>
      </c>
    </row>
    <row r="21" spans="1:4" x14ac:dyDescent="0.2">
      <c r="A21" s="11"/>
      <c r="B21" s="10"/>
      <c r="C21" s="51"/>
      <c r="D21" s="51"/>
    </row>
    <row r="22" spans="1:4" x14ac:dyDescent="0.2">
      <c r="A22" s="11"/>
      <c r="B22" s="10" t="s">
        <v>162</v>
      </c>
      <c r="C22" s="53">
        <f>C10-C20</f>
        <v>0</v>
      </c>
      <c r="D22" s="53">
        <f>D10-D20</f>
        <v>0</v>
      </c>
    </row>
    <row r="23" spans="1:4" x14ac:dyDescent="0.2">
      <c r="A23" s="11"/>
      <c r="B23" s="9"/>
      <c r="C23" s="52"/>
      <c r="D23" s="52"/>
    </row>
    <row r="24" spans="1:4" x14ac:dyDescent="0.2">
      <c r="A24" s="11">
        <v>10</v>
      </c>
      <c r="B24" s="9" t="s">
        <v>28</v>
      </c>
      <c r="C24" s="92"/>
      <c r="D24" s="91"/>
    </row>
    <row r="25" spans="1:4" x14ac:dyDescent="0.2">
      <c r="A25" s="11"/>
      <c r="B25" s="9"/>
      <c r="C25" s="47"/>
      <c r="D25" s="47"/>
    </row>
    <row r="26" spans="1:4" x14ac:dyDescent="0.2">
      <c r="A26" s="14"/>
      <c r="B26" s="10" t="s">
        <v>29</v>
      </c>
      <c r="C26" s="53">
        <f>C22-C24</f>
        <v>0</v>
      </c>
      <c r="D26" s="53">
        <f>D22-D24</f>
        <v>0</v>
      </c>
    </row>
  </sheetData>
  <sheetProtection algorithmName="SHA-512" hashValue="moOhARDo0A8TTP+EYXkuC+B9BFlrJKmqG9Nf0kdwt9u8ZcGVZ6NGipwm9QrOoYTCjGeT/2IwmVNI6+uD3OZz1A==" saltValue="b6aqtOKGggFGFxQN/Mnszg==" spinCount="100000" sheet="1" objects="1" scenarios="1"/>
  <mergeCells count="1">
    <mergeCell ref="A1:D1"/>
  </mergeCells>
  <printOptions horizontalCentered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H23"/>
  <sheetViews>
    <sheetView zoomScaleNormal="100" zoomScaleSheetLayoutView="100" workbookViewId="0">
      <selection activeCell="C9" sqref="C9"/>
    </sheetView>
  </sheetViews>
  <sheetFormatPr defaultColWidth="0" defaultRowHeight="12.75" zeroHeight="1" x14ac:dyDescent="0.2"/>
  <cols>
    <col min="1" max="1" width="11.85546875" style="1" customWidth="1"/>
    <col min="2" max="2" width="22.28515625" style="1" customWidth="1"/>
    <col min="3" max="7" width="13.28515625" style="1" customWidth="1"/>
    <col min="8" max="8" width="13.28515625" style="48" customWidth="1"/>
    <col min="9" max="16384" width="9.140625" style="1" hidden="1"/>
  </cols>
  <sheetData>
    <row r="1" spans="1:8" x14ac:dyDescent="0.2">
      <c r="A1" s="105" t="s">
        <v>43</v>
      </c>
      <c r="B1" s="105"/>
      <c r="C1" s="105"/>
      <c r="D1" s="105"/>
      <c r="E1" s="105"/>
      <c r="F1" s="105"/>
      <c r="G1" s="105"/>
      <c r="H1" s="105"/>
    </row>
    <row r="2" spans="1:8" x14ac:dyDescent="0.2">
      <c r="A2" s="105" t="s">
        <v>272</v>
      </c>
      <c r="B2" s="105"/>
      <c r="C2" s="105"/>
      <c r="D2" s="105"/>
      <c r="E2" s="105"/>
      <c r="F2" s="105"/>
      <c r="G2" s="105"/>
      <c r="H2" s="105"/>
    </row>
    <row r="3" spans="1:8" x14ac:dyDescent="0.2">
      <c r="A3" s="4"/>
    </row>
    <row r="4" spans="1:8" ht="51" x14ac:dyDescent="0.2">
      <c r="A4" s="13"/>
      <c r="B4" s="13"/>
      <c r="C4" s="39" t="s">
        <v>273</v>
      </c>
      <c r="D4" s="39" t="s">
        <v>274</v>
      </c>
      <c r="E4" s="39" t="s">
        <v>275</v>
      </c>
      <c r="F4" s="39" t="s">
        <v>31</v>
      </c>
      <c r="G4" s="39" t="s">
        <v>32</v>
      </c>
      <c r="H4" s="39" t="s">
        <v>33</v>
      </c>
    </row>
    <row r="5" spans="1:8" x14ac:dyDescent="0.2">
      <c r="A5" s="8"/>
      <c r="B5" s="13"/>
      <c r="C5" s="98"/>
      <c r="D5" s="98"/>
      <c r="E5" s="98"/>
      <c r="F5" s="8"/>
      <c r="G5" s="8"/>
      <c r="H5" s="98"/>
    </row>
    <row r="6" spans="1:8" x14ac:dyDescent="0.2">
      <c r="A6" s="8"/>
      <c r="B6" s="16" t="s">
        <v>160</v>
      </c>
      <c r="C6" s="13"/>
      <c r="D6" s="13"/>
      <c r="E6" s="13"/>
      <c r="F6" s="13"/>
      <c r="G6" s="13"/>
      <c r="H6" s="16"/>
    </row>
    <row r="7" spans="1:8" x14ac:dyDescent="0.2">
      <c r="A7" s="8"/>
      <c r="B7" s="13"/>
      <c r="C7" s="13"/>
      <c r="D7" s="13"/>
      <c r="E7" s="13"/>
      <c r="F7" s="13"/>
      <c r="G7" s="13"/>
      <c r="H7" s="16"/>
    </row>
    <row r="8" spans="1:8" x14ac:dyDescent="0.2">
      <c r="A8" s="11">
        <v>1</v>
      </c>
      <c r="B8" s="13" t="s">
        <v>34</v>
      </c>
      <c r="C8" s="50">
        <f>'I. NOTES INC.STAT BY INDEMNITY '!I10</f>
        <v>0</v>
      </c>
      <c r="D8" s="50">
        <f>'I. NOTES INC.STAT BY INDEMNITY '!I17</f>
        <v>0</v>
      </c>
      <c r="E8" s="50">
        <f>'I. NOTES INC.STAT BY INDEMNITY '!I24</f>
        <v>0</v>
      </c>
      <c r="F8" s="50">
        <f>'I. NOTES INC.STAT BY INDEMNITY '!I33</f>
        <v>0</v>
      </c>
      <c r="G8" s="50">
        <f>'I. NOTES INC.STAT BY INDEMNITY '!I37</f>
        <v>0</v>
      </c>
      <c r="H8" s="53">
        <f>SUM(C8:G8)</f>
        <v>0</v>
      </c>
    </row>
    <row r="9" spans="1:8" x14ac:dyDescent="0.2">
      <c r="A9" s="11">
        <v>2</v>
      </c>
      <c r="B9" s="13" t="s">
        <v>35</v>
      </c>
      <c r="C9" s="92"/>
      <c r="D9" s="92"/>
      <c r="E9" s="92"/>
      <c r="F9" s="92"/>
      <c r="G9" s="92"/>
      <c r="H9" s="53">
        <f t="shared" ref="H9:H11" si="0">SUM(C9:G9)</f>
        <v>0</v>
      </c>
    </row>
    <row r="10" spans="1:8" x14ac:dyDescent="0.2">
      <c r="A10" s="11">
        <v>3</v>
      </c>
      <c r="B10" s="13" t="s">
        <v>36</v>
      </c>
      <c r="C10" s="92"/>
      <c r="D10" s="92"/>
      <c r="E10" s="92"/>
      <c r="F10" s="92"/>
      <c r="G10" s="92"/>
      <c r="H10" s="53">
        <f t="shared" si="0"/>
        <v>0</v>
      </c>
    </row>
    <row r="11" spans="1:8" x14ac:dyDescent="0.2">
      <c r="A11" s="11"/>
      <c r="B11" s="16" t="s">
        <v>20</v>
      </c>
      <c r="C11" s="53">
        <f>SUM(C8:C10)</f>
        <v>0</v>
      </c>
      <c r="D11" s="53">
        <f t="shared" ref="D11:G11" si="1">SUM(D8:D10)</f>
        <v>0</v>
      </c>
      <c r="E11" s="53">
        <f t="shared" si="1"/>
        <v>0</v>
      </c>
      <c r="F11" s="53">
        <f t="shared" si="1"/>
        <v>0</v>
      </c>
      <c r="G11" s="53">
        <f t="shared" si="1"/>
        <v>0</v>
      </c>
      <c r="H11" s="53">
        <f t="shared" si="0"/>
        <v>0</v>
      </c>
    </row>
    <row r="12" spans="1:8" x14ac:dyDescent="0.2">
      <c r="A12" s="11"/>
      <c r="B12" s="13"/>
      <c r="C12" s="47"/>
      <c r="D12" s="47"/>
      <c r="E12" s="47"/>
      <c r="F12" s="47"/>
      <c r="G12" s="47"/>
      <c r="H12" s="47"/>
    </row>
    <row r="13" spans="1:8" x14ac:dyDescent="0.2">
      <c r="A13" s="11"/>
      <c r="B13" s="16" t="s">
        <v>161</v>
      </c>
      <c r="C13" s="47"/>
      <c r="D13" s="47"/>
      <c r="E13" s="47"/>
      <c r="F13" s="47"/>
      <c r="G13" s="47"/>
      <c r="H13" s="47"/>
    </row>
    <row r="14" spans="1:8" x14ac:dyDescent="0.2">
      <c r="A14" s="11"/>
      <c r="B14" s="13"/>
      <c r="C14" s="47"/>
      <c r="D14" s="47"/>
      <c r="E14" s="47"/>
      <c r="F14" s="47"/>
      <c r="G14" s="47"/>
      <c r="H14" s="47"/>
    </row>
    <row r="15" spans="1:8" x14ac:dyDescent="0.2">
      <c r="A15" s="11">
        <v>4</v>
      </c>
      <c r="B15" s="18" t="s">
        <v>37</v>
      </c>
      <c r="C15" s="92"/>
      <c r="D15" s="92"/>
      <c r="E15" s="92"/>
      <c r="F15" s="92"/>
      <c r="G15" s="92"/>
      <c r="H15" s="53">
        <f t="shared" ref="H15:H20" si="2">SUM(C15:G15)</f>
        <v>0</v>
      </c>
    </row>
    <row r="16" spans="1:8" ht="25.5" x14ac:dyDescent="0.2">
      <c r="A16" s="20">
        <v>5</v>
      </c>
      <c r="B16" s="18" t="s">
        <v>38</v>
      </c>
      <c r="C16" s="92"/>
      <c r="D16" s="92"/>
      <c r="E16" s="92"/>
      <c r="F16" s="92"/>
      <c r="G16" s="92"/>
      <c r="H16" s="53">
        <f t="shared" si="2"/>
        <v>0</v>
      </c>
    </row>
    <row r="17" spans="1:8" ht="25.5" x14ac:dyDescent="0.2">
      <c r="A17" s="20">
        <v>6</v>
      </c>
      <c r="B17" s="18" t="s">
        <v>39</v>
      </c>
      <c r="C17" s="92"/>
      <c r="D17" s="92"/>
      <c r="E17" s="92"/>
      <c r="F17" s="92"/>
      <c r="G17" s="92"/>
      <c r="H17" s="53">
        <f t="shared" si="2"/>
        <v>0</v>
      </c>
    </row>
    <row r="18" spans="1:8" ht="25.5" x14ac:dyDescent="0.2">
      <c r="A18" s="20">
        <v>7</v>
      </c>
      <c r="B18" s="18" t="s">
        <v>203</v>
      </c>
      <c r="C18" s="92"/>
      <c r="D18" s="92"/>
      <c r="E18" s="92"/>
      <c r="F18" s="92"/>
      <c r="G18" s="92"/>
      <c r="H18" s="53">
        <f t="shared" si="2"/>
        <v>0</v>
      </c>
    </row>
    <row r="19" spans="1:8" x14ac:dyDescent="0.2">
      <c r="A19" s="11">
        <v>8</v>
      </c>
      <c r="B19" s="18" t="s">
        <v>40</v>
      </c>
      <c r="C19" s="92"/>
      <c r="D19" s="92"/>
      <c r="E19" s="92"/>
      <c r="F19" s="92"/>
      <c r="G19" s="92"/>
      <c r="H19" s="53">
        <f t="shared" si="2"/>
        <v>0</v>
      </c>
    </row>
    <row r="20" spans="1:8" x14ac:dyDescent="0.2">
      <c r="A20" s="11">
        <v>9</v>
      </c>
      <c r="B20" s="18" t="s">
        <v>41</v>
      </c>
      <c r="C20" s="92"/>
      <c r="D20" s="92"/>
      <c r="E20" s="92"/>
      <c r="F20" s="92"/>
      <c r="G20" s="92"/>
      <c r="H20" s="53">
        <f t="shared" si="2"/>
        <v>0</v>
      </c>
    </row>
    <row r="21" spans="1:8" x14ac:dyDescent="0.2">
      <c r="A21" s="11"/>
      <c r="B21" s="19" t="s">
        <v>27</v>
      </c>
      <c r="C21" s="53">
        <f>SUM(C15:C20)</f>
        <v>0</v>
      </c>
      <c r="D21" s="53">
        <f t="shared" ref="D21:H21" si="3">SUM(D15:D20)</f>
        <v>0</v>
      </c>
      <c r="E21" s="53">
        <f t="shared" si="3"/>
        <v>0</v>
      </c>
      <c r="F21" s="53">
        <f t="shared" si="3"/>
        <v>0</v>
      </c>
      <c r="G21" s="53">
        <f t="shared" si="3"/>
        <v>0</v>
      </c>
      <c r="H21" s="53">
        <f t="shared" si="3"/>
        <v>0</v>
      </c>
    </row>
    <row r="22" spans="1:8" x14ac:dyDescent="0.2">
      <c r="A22" s="11"/>
      <c r="B22" s="18"/>
      <c r="C22" s="47"/>
      <c r="D22" s="47"/>
      <c r="E22" s="47"/>
      <c r="F22" s="47"/>
      <c r="G22" s="47"/>
      <c r="H22" s="47"/>
    </row>
    <row r="23" spans="1:8" ht="25.5" x14ac:dyDescent="0.2">
      <c r="A23" s="8"/>
      <c r="B23" s="19" t="s">
        <v>42</v>
      </c>
      <c r="C23" s="53">
        <f>C11-C21</f>
        <v>0</v>
      </c>
      <c r="D23" s="53">
        <f t="shared" ref="D23:H23" si="4">D11-D21</f>
        <v>0</v>
      </c>
      <c r="E23" s="53">
        <f t="shared" si="4"/>
        <v>0</v>
      </c>
      <c r="F23" s="53">
        <f t="shared" si="4"/>
        <v>0</v>
      </c>
      <c r="G23" s="53">
        <f t="shared" si="4"/>
        <v>0</v>
      </c>
      <c r="H23" s="53">
        <f t="shared" si="4"/>
        <v>0</v>
      </c>
    </row>
  </sheetData>
  <sheetProtection algorithmName="SHA-512" hashValue="mcG2C5lC/CxEDrNOXWk3zDey24kf7jvhxTzabAJ9bDL41DblnAASRUBhAF5gJLcS8LJA5ALoFYandDdxY7+NcQ==" saltValue="J8gDkWGE3b4NXMROVLgxiQ==" spinCount="100000" sheet="1" objects="1" scenarios="1"/>
  <mergeCells count="2">
    <mergeCell ref="A1:H1"/>
    <mergeCell ref="A2:H2"/>
  </mergeCells>
  <printOptions horizontalCentered="1"/>
  <pageMargins left="0.7" right="0.7" top="0.75" bottom="0.75" header="0.3" footer="0.3"/>
  <pageSetup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pageSetUpPr fitToPage="1"/>
  </sheetPr>
  <dimension ref="A1:D42"/>
  <sheetViews>
    <sheetView zoomScaleNormal="100" zoomScaleSheetLayoutView="100" workbookViewId="0">
      <selection activeCell="D6" sqref="D6"/>
    </sheetView>
  </sheetViews>
  <sheetFormatPr defaultColWidth="0" defaultRowHeight="12.75" zeroHeight="1" x14ac:dyDescent="0.2"/>
  <cols>
    <col min="1" max="1" width="11.85546875" style="1" customWidth="1"/>
    <col min="2" max="2" width="40.140625" style="1" bestFit="1" customWidth="1"/>
    <col min="3" max="4" width="14.28515625" style="1" customWidth="1"/>
    <col min="5" max="16384" width="9.140625" style="1" hidden="1"/>
  </cols>
  <sheetData>
    <row r="1" spans="1:4" x14ac:dyDescent="0.2">
      <c r="A1" s="105" t="s">
        <v>56</v>
      </c>
      <c r="B1" s="105"/>
      <c r="C1" s="105"/>
      <c r="D1" s="105"/>
    </row>
    <row r="2" spans="1:4" x14ac:dyDescent="0.2">
      <c r="A2" s="6"/>
      <c r="B2" s="62"/>
      <c r="C2" s="62"/>
      <c r="D2" s="62"/>
    </row>
    <row r="3" spans="1:4" ht="38.25" x14ac:dyDescent="0.2">
      <c r="A3" s="13"/>
      <c r="B3" s="13"/>
      <c r="C3" s="39" t="s">
        <v>159</v>
      </c>
      <c r="D3" s="39" t="s">
        <v>222</v>
      </c>
    </row>
    <row r="4" spans="1:4" x14ac:dyDescent="0.2">
      <c r="A4" s="13"/>
      <c r="B4" s="13"/>
      <c r="C4" s="21"/>
      <c r="D4" s="21"/>
    </row>
    <row r="5" spans="1:4" x14ac:dyDescent="0.2">
      <c r="A5" s="14">
        <v>1</v>
      </c>
      <c r="B5" s="16" t="s">
        <v>163</v>
      </c>
      <c r="C5" s="13"/>
      <c r="D5" s="13"/>
    </row>
    <row r="6" spans="1:4" x14ac:dyDescent="0.2">
      <c r="A6" s="11">
        <v>1.1000000000000001</v>
      </c>
      <c r="B6" s="13" t="s">
        <v>44</v>
      </c>
      <c r="C6" s="50">
        <f>'J. BREAK-DOWN INVESTMENTS'!F11</f>
        <v>0</v>
      </c>
      <c r="D6" s="91"/>
    </row>
    <row r="7" spans="1:4" x14ac:dyDescent="0.2">
      <c r="A7" s="11">
        <v>1.2</v>
      </c>
      <c r="B7" s="13" t="s">
        <v>45</v>
      </c>
      <c r="C7" s="50">
        <f>'J. BREAK-DOWN INVESTMENTS'!F13</f>
        <v>0</v>
      </c>
      <c r="D7" s="91"/>
    </row>
    <row r="8" spans="1:4" x14ac:dyDescent="0.2">
      <c r="A8" s="11">
        <v>1.3</v>
      </c>
      <c r="B8" s="13" t="s">
        <v>46</v>
      </c>
      <c r="C8" s="50">
        <f>'J. BREAK-DOWN INVESTMENTS'!F15</f>
        <v>0</v>
      </c>
      <c r="D8" s="91"/>
    </row>
    <row r="9" spans="1:4" x14ac:dyDescent="0.2">
      <c r="A9" s="11">
        <v>1.4</v>
      </c>
      <c r="B9" s="13" t="s">
        <v>47</v>
      </c>
      <c r="C9" s="50">
        <f>'J. BREAK-DOWN INVESTMENTS'!F19</f>
        <v>0</v>
      </c>
      <c r="D9" s="91"/>
    </row>
    <row r="10" spans="1:4" x14ac:dyDescent="0.2">
      <c r="A10" s="11">
        <v>1.5</v>
      </c>
      <c r="B10" s="13" t="s">
        <v>48</v>
      </c>
      <c r="C10" s="50">
        <f>SUM(C11:C12)</f>
        <v>0</v>
      </c>
      <c r="D10" s="50">
        <f>SUM(D11:D12)</f>
        <v>0</v>
      </c>
    </row>
    <row r="11" spans="1:4" x14ac:dyDescent="0.2">
      <c r="A11" s="11">
        <v>1.51</v>
      </c>
      <c r="B11" s="13" t="s">
        <v>49</v>
      </c>
      <c r="C11" s="50">
        <f>'J. BREAK-DOWN INVESTMENTS'!F22</f>
        <v>0</v>
      </c>
      <c r="D11" s="91"/>
    </row>
    <row r="12" spans="1:4" x14ac:dyDescent="0.2">
      <c r="A12" s="11">
        <v>1.52</v>
      </c>
      <c r="B12" s="13" t="s">
        <v>50</v>
      </c>
      <c r="C12" s="50">
        <f>'J. BREAK-DOWN INVESTMENTS'!F23</f>
        <v>0</v>
      </c>
      <c r="D12" s="91"/>
    </row>
    <row r="13" spans="1:4" x14ac:dyDescent="0.2">
      <c r="A13" s="11">
        <v>1.6</v>
      </c>
      <c r="B13" s="13" t="s">
        <v>166</v>
      </c>
      <c r="C13" s="50">
        <f>'J. BREAK-DOWN INVESTMENTS'!F25</f>
        <v>0</v>
      </c>
      <c r="D13" s="91"/>
    </row>
    <row r="14" spans="1:4" x14ac:dyDescent="0.2">
      <c r="A14" s="11"/>
      <c r="B14" s="16" t="s">
        <v>33</v>
      </c>
      <c r="C14" s="53">
        <f>'J. BREAK-DOWN INVESTMENTS'!F27</f>
        <v>0</v>
      </c>
      <c r="D14" s="53">
        <f>D6+D7+D8+D9+D10+D13</f>
        <v>0</v>
      </c>
    </row>
    <row r="15" spans="1:4" x14ac:dyDescent="0.2">
      <c r="A15" s="14"/>
      <c r="B15" s="16"/>
      <c r="C15" s="47"/>
      <c r="D15" s="47"/>
    </row>
    <row r="16" spans="1:4" x14ac:dyDescent="0.2">
      <c r="A16" s="14">
        <v>2</v>
      </c>
      <c r="B16" s="16" t="s">
        <v>205</v>
      </c>
      <c r="C16" s="47"/>
      <c r="D16" s="47"/>
    </row>
    <row r="17" spans="1:4" x14ac:dyDescent="0.2">
      <c r="A17" s="11">
        <v>2.1</v>
      </c>
      <c r="B17" s="13" t="s">
        <v>46</v>
      </c>
      <c r="C17" s="92"/>
      <c r="D17" s="91"/>
    </row>
    <row r="18" spans="1:4" x14ac:dyDescent="0.2">
      <c r="A18" s="11">
        <v>2.2000000000000002</v>
      </c>
      <c r="B18" s="13" t="s">
        <v>51</v>
      </c>
      <c r="C18" s="92"/>
      <c r="D18" s="91"/>
    </row>
    <row r="19" spans="1:4" x14ac:dyDescent="0.2">
      <c r="A19" s="11">
        <v>2.2999999999999998</v>
      </c>
      <c r="B19" s="13" t="s">
        <v>52</v>
      </c>
      <c r="C19" s="92"/>
      <c r="D19" s="91"/>
    </row>
    <row r="20" spans="1:4" x14ac:dyDescent="0.2">
      <c r="A20" s="11">
        <v>2.4</v>
      </c>
      <c r="B20" s="13" t="s">
        <v>166</v>
      </c>
      <c r="C20" s="92"/>
      <c r="D20" s="91"/>
    </row>
    <row r="21" spans="1:4" x14ac:dyDescent="0.2">
      <c r="A21" s="11"/>
      <c r="B21" s="16" t="s">
        <v>33</v>
      </c>
      <c r="C21" s="53">
        <f>SUM(C17:C20)</f>
        <v>0</v>
      </c>
      <c r="D21" s="53">
        <f>SUM(D17:D20)</f>
        <v>0</v>
      </c>
    </row>
    <row r="22" spans="1:4" x14ac:dyDescent="0.2">
      <c r="A22" s="14"/>
      <c r="B22" s="16"/>
      <c r="C22" s="47"/>
      <c r="D22" s="47"/>
    </row>
    <row r="23" spans="1:4" x14ac:dyDescent="0.2">
      <c r="A23" s="14">
        <v>3</v>
      </c>
      <c r="B23" s="16" t="s">
        <v>164</v>
      </c>
      <c r="C23" s="47"/>
      <c r="D23" s="47"/>
    </row>
    <row r="24" spans="1:4" x14ac:dyDescent="0.2">
      <c r="A24" s="11">
        <v>3.1</v>
      </c>
      <c r="B24" s="13" t="s">
        <v>44</v>
      </c>
      <c r="C24" s="92"/>
      <c r="D24" s="91"/>
    </row>
    <row r="25" spans="1:4" x14ac:dyDescent="0.2">
      <c r="A25" s="11">
        <v>3.2</v>
      </c>
      <c r="B25" s="13" t="s">
        <v>53</v>
      </c>
      <c r="C25" s="92"/>
      <c r="D25" s="91"/>
    </row>
    <row r="26" spans="1:4" x14ac:dyDescent="0.2">
      <c r="A26" s="11">
        <v>3.3</v>
      </c>
      <c r="B26" s="13" t="s">
        <v>54</v>
      </c>
      <c r="C26" s="92"/>
      <c r="D26" s="91"/>
    </row>
    <row r="27" spans="1:4" x14ac:dyDescent="0.2">
      <c r="A27" s="11">
        <v>3.4</v>
      </c>
      <c r="B27" s="13" t="s">
        <v>166</v>
      </c>
      <c r="C27" s="92"/>
      <c r="D27" s="91"/>
    </row>
    <row r="28" spans="1:4" x14ac:dyDescent="0.2">
      <c r="A28" s="11"/>
      <c r="B28" s="16" t="s">
        <v>33</v>
      </c>
      <c r="C28" s="53">
        <f>SUM(C24:C27)</f>
        <v>0</v>
      </c>
      <c r="D28" s="53">
        <f>SUM(D24:D27)</f>
        <v>0</v>
      </c>
    </row>
    <row r="29" spans="1:4" x14ac:dyDescent="0.2">
      <c r="A29" s="14"/>
      <c r="B29" s="16"/>
      <c r="C29" s="54"/>
      <c r="D29" s="54"/>
    </row>
    <row r="30" spans="1:4" x14ac:dyDescent="0.2">
      <c r="A30" s="14">
        <v>4</v>
      </c>
      <c r="B30" s="16" t="s">
        <v>165</v>
      </c>
      <c r="C30" s="47"/>
      <c r="D30" s="47"/>
    </row>
    <row r="31" spans="1:4" x14ac:dyDescent="0.2">
      <c r="A31" s="11">
        <v>4.0999999999999996</v>
      </c>
      <c r="B31" s="13" t="s">
        <v>211</v>
      </c>
      <c r="C31" s="92"/>
      <c r="D31" s="91"/>
    </row>
    <row r="32" spans="1:4" x14ac:dyDescent="0.2">
      <c r="A32" s="11">
        <v>4.2</v>
      </c>
      <c r="B32" s="13" t="s">
        <v>210</v>
      </c>
      <c r="C32" s="92"/>
      <c r="D32" s="91"/>
    </row>
    <row r="33" spans="1:4" x14ac:dyDescent="0.2">
      <c r="A33" s="11">
        <v>4.3</v>
      </c>
      <c r="B33" s="13" t="s">
        <v>167</v>
      </c>
      <c r="C33" s="92"/>
      <c r="D33" s="91"/>
    </row>
    <row r="34" spans="1:4" x14ac:dyDescent="0.2">
      <c r="A34" s="11">
        <v>4.4000000000000004</v>
      </c>
      <c r="B34" s="13" t="s">
        <v>55</v>
      </c>
      <c r="C34" s="92"/>
      <c r="D34" s="91"/>
    </row>
    <row r="35" spans="1:4" x14ac:dyDescent="0.2">
      <c r="A35" s="11">
        <v>4.5</v>
      </c>
      <c r="B35" s="13" t="s">
        <v>168</v>
      </c>
      <c r="C35" s="92"/>
      <c r="D35" s="91"/>
    </row>
    <row r="36" spans="1:4" x14ac:dyDescent="0.2">
      <c r="A36" s="11">
        <v>4.5999999999999996</v>
      </c>
      <c r="B36" s="13" t="s">
        <v>208</v>
      </c>
      <c r="C36" s="92"/>
      <c r="D36" s="91"/>
    </row>
    <row r="37" spans="1:4" x14ac:dyDescent="0.2">
      <c r="A37" s="11">
        <v>4.7</v>
      </c>
      <c r="B37" s="13" t="s">
        <v>209</v>
      </c>
      <c r="C37" s="92"/>
      <c r="D37" s="91"/>
    </row>
    <row r="38" spans="1:4" x14ac:dyDescent="0.2">
      <c r="A38" s="11">
        <v>4.8</v>
      </c>
      <c r="B38" s="13" t="s">
        <v>166</v>
      </c>
      <c r="C38" s="92"/>
      <c r="D38" s="91"/>
    </row>
    <row r="39" spans="1:4" x14ac:dyDescent="0.2">
      <c r="A39" s="11"/>
      <c r="B39" s="16" t="s">
        <v>33</v>
      </c>
      <c r="C39" s="53">
        <f>SUM(C31:C38)</f>
        <v>0</v>
      </c>
      <c r="D39" s="53">
        <f>SUM(D31:D38)</f>
        <v>0</v>
      </c>
    </row>
    <row r="40" spans="1:4" x14ac:dyDescent="0.2">
      <c r="A40" s="14"/>
      <c r="B40" s="16"/>
      <c r="C40" s="47"/>
      <c r="D40" s="47"/>
    </row>
    <row r="41" spans="1:4" x14ac:dyDescent="0.2">
      <c r="A41" s="14">
        <v>5</v>
      </c>
      <c r="B41" s="16" t="s">
        <v>206</v>
      </c>
      <c r="C41" s="92"/>
      <c r="D41" s="91"/>
    </row>
    <row r="42" spans="1:4" x14ac:dyDescent="0.2">
      <c r="A42" s="42"/>
      <c r="B42" s="42" t="s">
        <v>207</v>
      </c>
      <c r="C42" s="77"/>
      <c r="D42" s="77"/>
    </row>
  </sheetData>
  <sheetProtection algorithmName="SHA-512" hashValue="TC0gdDXtYEpSYRzBKMbndEZQR4IA/Y0MaUC2xl91Pmd/39NS41o0G2Pvv+4Iid7GFJbcESRm9Caw1TtXQxzx0g==" saltValue="qRblb7wCMB4lyaKmocmoAQ==" spinCount="100000" sheet="1" objects="1" scenarios="1"/>
  <mergeCells count="1">
    <mergeCell ref="A1:D1"/>
  </mergeCells>
  <printOptions horizontalCentered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fitToPage="1"/>
  </sheetPr>
  <dimension ref="A1:D41"/>
  <sheetViews>
    <sheetView zoomScaleNormal="100" zoomScaleSheetLayoutView="100" workbookViewId="0">
      <selection activeCell="C8" sqref="C8"/>
    </sheetView>
  </sheetViews>
  <sheetFormatPr defaultColWidth="0" defaultRowHeight="12.75" zeroHeight="1" x14ac:dyDescent="0.2"/>
  <cols>
    <col min="1" max="1" width="11.85546875" style="1" customWidth="1"/>
    <col min="2" max="2" width="35.140625" style="1" bestFit="1" customWidth="1"/>
    <col min="3" max="4" width="14.28515625" style="1" customWidth="1"/>
    <col min="5" max="16384" width="9.140625" style="1" hidden="1"/>
  </cols>
  <sheetData>
    <row r="1" spans="1:4" x14ac:dyDescent="0.2">
      <c r="A1" s="105" t="s">
        <v>56</v>
      </c>
      <c r="B1" s="105"/>
      <c r="C1" s="105"/>
      <c r="D1" s="105"/>
    </row>
    <row r="2" spans="1:4" x14ac:dyDescent="0.2">
      <c r="A2" s="106" t="s">
        <v>57</v>
      </c>
      <c r="B2" s="106"/>
      <c r="C2" s="106"/>
      <c r="D2" s="106"/>
    </row>
    <row r="3" spans="1:4" x14ac:dyDescent="0.2">
      <c r="A3" s="2"/>
    </row>
    <row r="4" spans="1:4" ht="38.25" x14ac:dyDescent="0.2">
      <c r="A4" s="13"/>
      <c r="B4" s="13"/>
      <c r="C4" s="39" t="s">
        <v>159</v>
      </c>
      <c r="D4" s="39" t="s">
        <v>222</v>
      </c>
    </row>
    <row r="5" spans="1:4" x14ac:dyDescent="0.2">
      <c r="A5" s="8"/>
      <c r="B5" s="13"/>
      <c r="C5" s="98"/>
      <c r="D5" s="98"/>
    </row>
    <row r="6" spans="1:4" x14ac:dyDescent="0.2">
      <c r="A6" s="14">
        <v>6</v>
      </c>
      <c r="B6" s="16" t="s">
        <v>169</v>
      </c>
      <c r="C6" s="13"/>
      <c r="D6" s="13"/>
    </row>
    <row r="7" spans="1:4" x14ac:dyDescent="0.2">
      <c r="A7" s="14">
        <v>6.1</v>
      </c>
      <c r="B7" s="16" t="s">
        <v>237</v>
      </c>
      <c r="C7" s="22"/>
      <c r="D7" s="22"/>
    </row>
    <row r="8" spans="1:4" x14ac:dyDescent="0.2">
      <c r="A8" s="11">
        <v>6.11</v>
      </c>
      <c r="B8" s="13" t="s">
        <v>58</v>
      </c>
      <c r="C8" s="92"/>
      <c r="D8" s="91"/>
    </row>
    <row r="9" spans="1:4" x14ac:dyDescent="0.2">
      <c r="A9" s="11">
        <v>6.12</v>
      </c>
      <c r="B9" s="13" t="s">
        <v>59</v>
      </c>
      <c r="C9" s="92"/>
      <c r="D9" s="91"/>
    </row>
    <row r="10" spans="1:4" x14ac:dyDescent="0.2">
      <c r="A10" s="11">
        <v>6.13</v>
      </c>
      <c r="B10" s="13" t="s">
        <v>60</v>
      </c>
      <c r="C10" s="92"/>
      <c r="D10" s="91"/>
    </row>
    <row r="11" spans="1:4" x14ac:dyDescent="0.2">
      <c r="A11" s="11">
        <v>6.14</v>
      </c>
      <c r="B11" s="13" t="s">
        <v>31</v>
      </c>
      <c r="C11" s="92"/>
      <c r="D11" s="91"/>
    </row>
    <row r="12" spans="1:4" x14ac:dyDescent="0.2">
      <c r="A12" s="11">
        <v>6.15</v>
      </c>
      <c r="B12" s="13" t="s">
        <v>172</v>
      </c>
      <c r="C12" s="92"/>
      <c r="D12" s="91"/>
    </row>
    <row r="13" spans="1:4" x14ac:dyDescent="0.2">
      <c r="A13" s="14"/>
      <c r="B13" s="16" t="s">
        <v>171</v>
      </c>
      <c r="C13" s="53">
        <f>SUM(C8:C12)</f>
        <v>0</v>
      </c>
      <c r="D13" s="53">
        <f>SUM(D8:D12)</f>
        <v>0</v>
      </c>
    </row>
    <row r="14" spans="1:4" x14ac:dyDescent="0.2">
      <c r="A14" s="14">
        <v>6.2</v>
      </c>
      <c r="B14" s="16" t="s">
        <v>212</v>
      </c>
      <c r="C14" s="51"/>
      <c r="D14" s="51"/>
    </row>
    <row r="15" spans="1:4" x14ac:dyDescent="0.2">
      <c r="A15" s="11">
        <v>6.21</v>
      </c>
      <c r="B15" s="13" t="s">
        <v>58</v>
      </c>
      <c r="C15" s="92"/>
      <c r="D15" s="91"/>
    </row>
    <row r="16" spans="1:4" x14ac:dyDescent="0.2">
      <c r="A16" s="11">
        <v>6.22</v>
      </c>
      <c r="B16" s="13" t="s">
        <v>59</v>
      </c>
      <c r="C16" s="92"/>
      <c r="D16" s="91"/>
    </row>
    <row r="17" spans="1:4" x14ac:dyDescent="0.2">
      <c r="A17" s="11">
        <v>6.23</v>
      </c>
      <c r="B17" s="13" t="s">
        <v>60</v>
      </c>
      <c r="C17" s="92"/>
      <c r="D17" s="91"/>
    </row>
    <row r="18" spans="1:4" x14ac:dyDescent="0.2">
      <c r="A18" s="11">
        <v>6.24</v>
      </c>
      <c r="B18" s="13" t="s">
        <v>31</v>
      </c>
      <c r="C18" s="92"/>
      <c r="D18" s="91"/>
    </row>
    <row r="19" spans="1:4" x14ac:dyDescent="0.2">
      <c r="A19" s="11">
        <v>6.25</v>
      </c>
      <c r="B19" s="13" t="s">
        <v>172</v>
      </c>
      <c r="C19" s="92"/>
      <c r="D19" s="91"/>
    </row>
    <row r="20" spans="1:4" x14ac:dyDescent="0.2">
      <c r="A20" s="14"/>
      <c r="B20" s="16" t="s">
        <v>171</v>
      </c>
      <c r="C20" s="53">
        <f>SUM(C15:C19)</f>
        <v>0</v>
      </c>
      <c r="D20" s="53">
        <f>SUM(D15:D19)</f>
        <v>0</v>
      </c>
    </row>
    <row r="21" spans="1:4" x14ac:dyDescent="0.2">
      <c r="A21" s="14">
        <v>6.3</v>
      </c>
      <c r="B21" s="16" t="s">
        <v>213</v>
      </c>
      <c r="C21" s="51"/>
      <c r="D21" s="51"/>
    </row>
    <row r="22" spans="1:4" x14ac:dyDescent="0.2">
      <c r="A22" s="11">
        <v>6.31</v>
      </c>
      <c r="B22" s="13" t="s">
        <v>58</v>
      </c>
      <c r="C22" s="92"/>
      <c r="D22" s="91"/>
    </row>
    <row r="23" spans="1:4" x14ac:dyDescent="0.2">
      <c r="A23" s="11">
        <v>6.32</v>
      </c>
      <c r="B23" s="13" t="s">
        <v>59</v>
      </c>
      <c r="C23" s="92"/>
      <c r="D23" s="91"/>
    </row>
    <row r="24" spans="1:4" x14ac:dyDescent="0.2">
      <c r="A24" s="11">
        <v>6.33</v>
      </c>
      <c r="B24" s="13" t="s">
        <v>60</v>
      </c>
      <c r="C24" s="92"/>
      <c r="D24" s="91"/>
    </row>
    <row r="25" spans="1:4" x14ac:dyDescent="0.2">
      <c r="A25" s="11">
        <v>6.34</v>
      </c>
      <c r="B25" s="13" t="s">
        <v>31</v>
      </c>
      <c r="C25" s="92"/>
      <c r="D25" s="91"/>
    </row>
    <row r="26" spans="1:4" x14ac:dyDescent="0.2">
      <c r="A26" s="11">
        <v>6.35</v>
      </c>
      <c r="B26" s="13" t="s">
        <v>172</v>
      </c>
      <c r="C26" s="92"/>
      <c r="D26" s="91"/>
    </row>
    <row r="27" spans="1:4" x14ac:dyDescent="0.2">
      <c r="A27" s="14"/>
      <c r="B27" s="16" t="s">
        <v>171</v>
      </c>
      <c r="C27" s="53">
        <f>SUM(C22:C26)</f>
        <v>0</v>
      </c>
      <c r="D27" s="53">
        <f>SUM(D22:D26)</f>
        <v>0</v>
      </c>
    </row>
    <row r="28" spans="1:4" x14ac:dyDescent="0.2">
      <c r="A28" s="14">
        <v>6.4</v>
      </c>
      <c r="B28" s="16" t="s">
        <v>214</v>
      </c>
      <c r="C28" s="51"/>
      <c r="D28" s="51"/>
    </row>
    <row r="29" spans="1:4" x14ac:dyDescent="0.2">
      <c r="A29" s="11">
        <v>6.41</v>
      </c>
      <c r="B29" s="13" t="s">
        <v>58</v>
      </c>
      <c r="C29" s="92"/>
      <c r="D29" s="91"/>
    </row>
    <row r="30" spans="1:4" x14ac:dyDescent="0.2">
      <c r="A30" s="11">
        <v>6.42</v>
      </c>
      <c r="B30" s="13" t="s">
        <v>59</v>
      </c>
      <c r="C30" s="92"/>
      <c r="D30" s="91"/>
    </row>
    <row r="31" spans="1:4" x14ac:dyDescent="0.2">
      <c r="A31" s="11">
        <v>6.43</v>
      </c>
      <c r="B31" s="13" t="s">
        <v>60</v>
      </c>
      <c r="C31" s="92"/>
      <c r="D31" s="91"/>
    </row>
    <row r="32" spans="1:4" x14ac:dyDescent="0.2">
      <c r="A32" s="11">
        <v>6.44</v>
      </c>
      <c r="B32" s="13" t="s">
        <v>31</v>
      </c>
      <c r="C32" s="92"/>
      <c r="D32" s="91"/>
    </row>
    <row r="33" spans="1:4" x14ac:dyDescent="0.2">
      <c r="A33" s="11">
        <v>6.45</v>
      </c>
      <c r="B33" s="13" t="s">
        <v>172</v>
      </c>
      <c r="C33" s="92"/>
      <c r="D33" s="91"/>
    </row>
    <row r="34" spans="1:4" x14ac:dyDescent="0.2">
      <c r="A34" s="14"/>
      <c r="B34" s="16" t="s">
        <v>171</v>
      </c>
      <c r="C34" s="53">
        <f>SUM(C29:C33)</f>
        <v>0</v>
      </c>
      <c r="D34" s="53">
        <f>SUM(D29:D33)</f>
        <v>0</v>
      </c>
    </row>
    <row r="35" spans="1:4" s="48" customFormat="1" x14ac:dyDescent="0.2">
      <c r="A35" s="14"/>
      <c r="B35" s="16" t="s">
        <v>61</v>
      </c>
      <c r="C35" s="53">
        <f>C13+C20+C27+C34</f>
        <v>0</v>
      </c>
      <c r="D35" s="53">
        <f>D13+D20+D27+D34</f>
        <v>0</v>
      </c>
    </row>
    <row r="36" spans="1:4" x14ac:dyDescent="0.2">
      <c r="A36" s="14"/>
      <c r="B36" s="16"/>
      <c r="C36" s="47"/>
      <c r="D36" s="47"/>
    </row>
    <row r="37" spans="1:4" x14ac:dyDescent="0.2">
      <c r="A37" s="14">
        <v>7</v>
      </c>
      <c r="B37" s="16" t="s">
        <v>170</v>
      </c>
      <c r="C37" s="47"/>
      <c r="D37" s="47"/>
    </row>
    <row r="38" spans="1:4" x14ac:dyDescent="0.2">
      <c r="A38" s="11">
        <v>7.1</v>
      </c>
      <c r="B38" s="13" t="s">
        <v>62</v>
      </c>
      <c r="C38" s="92"/>
      <c r="D38" s="91"/>
    </row>
    <row r="39" spans="1:4" x14ac:dyDescent="0.2">
      <c r="A39" s="11">
        <v>7.2</v>
      </c>
      <c r="B39" s="13" t="s">
        <v>63</v>
      </c>
      <c r="C39" s="92"/>
      <c r="D39" s="91"/>
    </row>
    <row r="40" spans="1:4" x14ac:dyDescent="0.2">
      <c r="A40" s="11">
        <v>7.3</v>
      </c>
      <c r="B40" s="13" t="s">
        <v>172</v>
      </c>
      <c r="C40" s="92"/>
      <c r="D40" s="91"/>
    </row>
    <row r="41" spans="1:4" x14ac:dyDescent="0.2">
      <c r="A41" s="98"/>
      <c r="B41" s="10" t="s">
        <v>61</v>
      </c>
      <c r="C41" s="53">
        <f>SUM(C38:C40)</f>
        <v>0</v>
      </c>
      <c r="D41" s="53">
        <f>SUM(D38:D40)</f>
        <v>0</v>
      </c>
    </row>
  </sheetData>
  <sheetProtection algorithmName="SHA-512" hashValue="gI+nqZlKETAyUXsrJx1H6pT0qQE7nwPqaMHWJHHw7wrxf2UrGPer1TdAdPgKinOqDXrxm1YbUBzhXM2SOybqVg==" saltValue="hl0sjNPo62UW8ul5sc9J8w==" spinCount="100000" sheet="1" objects="1" scenarios="1"/>
  <mergeCells count="2">
    <mergeCell ref="A1:D1"/>
    <mergeCell ref="A2:D2"/>
  </mergeCells>
  <printOptions horizontalCentered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1:D30"/>
  <sheetViews>
    <sheetView zoomScaleNormal="100" zoomScaleSheetLayoutView="100" workbookViewId="0">
      <selection activeCell="C7" sqref="C7"/>
    </sheetView>
  </sheetViews>
  <sheetFormatPr defaultColWidth="0" defaultRowHeight="12.75" zeroHeight="1" x14ac:dyDescent="0.2"/>
  <cols>
    <col min="1" max="1" width="11.85546875" style="1" customWidth="1"/>
    <col min="2" max="2" width="57.42578125" style="1" bestFit="1" customWidth="1"/>
    <col min="3" max="4" width="14.28515625" style="1" customWidth="1"/>
    <col min="5" max="16384" width="9.140625" style="1" hidden="1"/>
  </cols>
  <sheetData>
    <row r="1" spans="1:4" x14ac:dyDescent="0.2">
      <c r="A1" s="105" t="s">
        <v>56</v>
      </c>
      <c r="B1" s="105"/>
      <c r="C1" s="105"/>
      <c r="D1" s="105"/>
    </row>
    <row r="2" spans="1:4" x14ac:dyDescent="0.2">
      <c r="A2" s="106" t="s">
        <v>57</v>
      </c>
      <c r="B2" s="106"/>
      <c r="C2" s="106"/>
      <c r="D2" s="106"/>
    </row>
    <row r="3" spans="1:4" x14ac:dyDescent="0.2">
      <c r="A3" s="2"/>
    </row>
    <row r="4" spans="1:4" ht="38.25" x14ac:dyDescent="0.2">
      <c r="A4" s="13"/>
      <c r="B4" s="13"/>
      <c r="C4" s="39" t="s">
        <v>159</v>
      </c>
      <c r="D4" s="39" t="s">
        <v>222</v>
      </c>
    </row>
    <row r="5" spans="1:4" x14ac:dyDescent="0.2">
      <c r="A5" s="13"/>
      <c r="B5" s="13"/>
      <c r="C5" s="96"/>
      <c r="D5" s="96"/>
    </row>
    <row r="6" spans="1:4" x14ac:dyDescent="0.2">
      <c r="A6" s="14">
        <v>8</v>
      </c>
      <c r="B6" s="16" t="s">
        <v>173</v>
      </c>
      <c r="C6" s="98"/>
      <c r="D6" s="98"/>
    </row>
    <row r="7" spans="1:4" x14ac:dyDescent="0.2">
      <c r="A7" s="11">
        <v>8.0500000000000007</v>
      </c>
      <c r="B7" s="13" t="s">
        <v>64</v>
      </c>
      <c r="C7" s="92"/>
      <c r="D7" s="91"/>
    </row>
    <row r="8" spans="1:4" x14ac:dyDescent="0.2">
      <c r="A8" s="11">
        <v>8.1</v>
      </c>
      <c r="B8" s="13" t="s">
        <v>65</v>
      </c>
      <c r="C8" s="92"/>
      <c r="D8" s="91"/>
    </row>
    <row r="9" spans="1:4" x14ac:dyDescent="0.2">
      <c r="A9" s="11">
        <v>8.15</v>
      </c>
      <c r="B9" s="13" t="s">
        <v>176</v>
      </c>
      <c r="C9" s="92"/>
      <c r="D9" s="91"/>
    </row>
    <row r="10" spans="1:4" x14ac:dyDescent="0.2">
      <c r="A10" s="11">
        <v>8.1999999999999993</v>
      </c>
      <c r="B10" s="13" t="s">
        <v>66</v>
      </c>
      <c r="C10" s="92"/>
      <c r="D10" s="91"/>
    </row>
    <row r="11" spans="1:4" x14ac:dyDescent="0.2">
      <c r="A11" s="11">
        <v>8.25</v>
      </c>
      <c r="B11" s="13" t="s">
        <v>67</v>
      </c>
      <c r="C11" s="92"/>
      <c r="D11" s="91"/>
    </row>
    <row r="12" spans="1:4" x14ac:dyDescent="0.2">
      <c r="A12" s="11">
        <v>8.3000000000000007</v>
      </c>
      <c r="B12" s="13" t="s">
        <v>215</v>
      </c>
      <c r="C12" s="92"/>
      <c r="D12" s="91"/>
    </row>
    <row r="13" spans="1:4" x14ac:dyDescent="0.2">
      <c r="A13" s="11">
        <v>8.35</v>
      </c>
      <c r="B13" s="13" t="s">
        <v>68</v>
      </c>
      <c r="C13" s="92"/>
      <c r="D13" s="91"/>
    </row>
    <row r="14" spans="1:4" x14ac:dyDescent="0.2">
      <c r="A14" s="11">
        <v>8.4</v>
      </c>
      <c r="B14" s="13" t="s">
        <v>69</v>
      </c>
      <c r="C14" s="92"/>
      <c r="D14" s="91"/>
    </row>
    <row r="15" spans="1:4" x14ac:dyDescent="0.2">
      <c r="A15" s="11">
        <v>8.4499999999999993</v>
      </c>
      <c r="B15" s="13" t="s">
        <v>70</v>
      </c>
      <c r="C15" s="92"/>
      <c r="D15" s="91"/>
    </row>
    <row r="16" spans="1:4" x14ac:dyDescent="0.2">
      <c r="A16" s="11">
        <v>8.5</v>
      </c>
      <c r="B16" s="13" t="s">
        <v>175</v>
      </c>
      <c r="C16" s="92"/>
      <c r="D16" s="91"/>
    </row>
    <row r="17" spans="1:4" x14ac:dyDescent="0.2">
      <c r="A17" s="11">
        <v>8.5500000000000007</v>
      </c>
      <c r="B17" s="13" t="s">
        <v>71</v>
      </c>
      <c r="C17" s="92"/>
      <c r="D17" s="91"/>
    </row>
    <row r="18" spans="1:4" x14ac:dyDescent="0.2">
      <c r="A18" s="11">
        <v>8.6</v>
      </c>
      <c r="B18" s="13" t="s">
        <v>166</v>
      </c>
      <c r="C18" s="92"/>
      <c r="D18" s="91"/>
    </row>
    <row r="19" spans="1:4" s="48" customFormat="1" x14ac:dyDescent="0.2">
      <c r="A19" s="14"/>
      <c r="B19" s="16" t="s">
        <v>61</v>
      </c>
      <c r="C19" s="53">
        <f>SUM(C7:C18)</f>
        <v>0</v>
      </c>
      <c r="D19" s="53">
        <f>SUM(D7:D18)</f>
        <v>0</v>
      </c>
    </row>
    <row r="20" spans="1:4" x14ac:dyDescent="0.2">
      <c r="A20" s="14"/>
      <c r="B20" s="16"/>
      <c r="C20" s="47"/>
      <c r="D20" s="47"/>
    </row>
    <row r="21" spans="1:4" x14ac:dyDescent="0.2">
      <c r="A21" s="14">
        <v>9</v>
      </c>
      <c r="B21" s="19" t="s">
        <v>174</v>
      </c>
      <c r="C21" s="47"/>
      <c r="D21" s="47"/>
    </row>
    <row r="22" spans="1:4" x14ac:dyDescent="0.2">
      <c r="A22" s="11">
        <v>9.1</v>
      </c>
      <c r="B22" s="13" t="s">
        <v>72</v>
      </c>
      <c r="C22" s="92"/>
      <c r="D22" s="91"/>
    </row>
    <row r="23" spans="1:4" x14ac:dyDescent="0.2">
      <c r="A23" s="11">
        <v>9.1999999999999993</v>
      </c>
      <c r="B23" s="13" t="s">
        <v>177</v>
      </c>
      <c r="C23" s="92"/>
      <c r="D23" s="91"/>
    </row>
    <row r="24" spans="1:4" x14ac:dyDescent="0.2">
      <c r="A24" s="11">
        <v>9.3000000000000007</v>
      </c>
      <c r="B24" s="13" t="s">
        <v>178</v>
      </c>
      <c r="C24" s="92"/>
      <c r="D24" s="91"/>
    </row>
    <row r="25" spans="1:4" s="48" customFormat="1" x14ac:dyDescent="0.2">
      <c r="A25" s="14"/>
      <c r="B25" s="16" t="s">
        <v>61</v>
      </c>
      <c r="C25" s="53">
        <f>SUM(C22:C24)</f>
        <v>0</v>
      </c>
      <c r="D25" s="53">
        <f>SUM(D22:D24)</f>
        <v>0</v>
      </c>
    </row>
    <row r="26" spans="1:4" x14ac:dyDescent="0.2">
      <c r="A26" s="98"/>
      <c r="B26" s="16"/>
      <c r="C26" s="47"/>
      <c r="D26" s="47"/>
    </row>
    <row r="27" spans="1:4" x14ac:dyDescent="0.2">
      <c r="A27" s="98"/>
      <c r="B27" s="16" t="s">
        <v>216</v>
      </c>
      <c r="C27" s="47"/>
      <c r="D27" s="47"/>
    </row>
    <row r="28" spans="1:4" x14ac:dyDescent="0.2">
      <c r="A28" s="13"/>
      <c r="B28" s="13" t="s">
        <v>179</v>
      </c>
      <c r="C28" s="92"/>
      <c r="D28" s="91"/>
    </row>
    <row r="29" spans="1:4" x14ac:dyDescent="0.2">
      <c r="A29" s="13"/>
      <c r="B29" s="13" t="s">
        <v>180</v>
      </c>
      <c r="C29" s="92"/>
      <c r="D29" s="91"/>
    </row>
    <row r="30" spans="1:4" x14ac:dyDescent="0.2">
      <c r="A30" s="13"/>
      <c r="B30" s="13" t="s">
        <v>181</v>
      </c>
      <c r="C30" s="92"/>
      <c r="D30" s="91"/>
    </row>
  </sheetData>
  <sheetProtection algorithmName="SHA-512" hashValue="W1E4Hz5zvHLEH6wy6+B3YKzOH3dU2zeB6E7YtlewKh8d1MNTah0uP7fKnPoRIH61a0W6YDqfkPgr6rdzfTkP+A==" saltValue="Wog0QvlcBF1OrX1Fr/3BPg==" spinCount="100000" sheet="1" objects="1" scenarios="1"/>
  <mergeCells count="2">
    <mergeCell ref="A1:D1"/>
    <mergeCell ref="A2:D2"/>
  </mergeCells>
  <printOptions horizontalCentered="1"/>
  <pageMargins left="0.7" right="0.7" top="0.75" bottom="0.75" header="0.3" footer="0.3"/>
  <pageSetup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fitToPage="1"/>
  </sheetPr>
  <dimension ref="A1:D62"/>
  <sheetViews>
    <sheetView zoomScaleNormal="100" workbookViewId="0">
      <selection activeCell="A6" sqref="A6"/>
    </sheetView>
  </sheetViews>
  <sheetFormatPr defaultColWidth="0" defaultRowHeight="12.75" zeroHeight="1" x14ac:dyDescent="0.2"/>
  <cols>
    <col min="1" max="1" width="34.140625" style="1" customWidth="1"/>
    <col min="2" max="2" width="21.42578125" style="1" bestFit="1" customWidth="1"/>
    <col min="3" max="3" width="18.7109375" style="1" bestFit="1" customWidth="1"/>
    <col min="4" max="4" width="23" style="101" hidden="1" customWidth="1"/>
    <col min="5" max="16384" width="9.140625" style="1" hidden="1"/>
  </cols>
  <sheetData>
    <row r="1" spans="1:4" ht="15" customHeight="1" x14ac:dyDescent="0.2">
      <c r="A1" s="111" t="s">
        <v>278</v>
      </c>
      <c r="B1" s="111"/>
      <c r="C1" s="111"/>
    </row>
    <row r="2" spans="1:4" x14ac:dyDescent="0.2">
      <c r="A2" s="48"/>
    </row>
    <row r="3" spans="1:4" x14ac:dyDescent="0.2">
      <c r="A3" s="107"/>
      <c r="B3" s="108"/>
      <c r="C3" s="109" t="s">
        <v>276</v>
      </c>
    </row>
    <row r="4" spans="1:4" x14ac:dyDescent="0.2">
      <c r="A4" s="107"/>
      <c r="B4" s="108"/>
      <c r="C4" s="110"/>
    </row>
    <row r="5" spans="1:4" x14ac:dyDescent="0.2">
      <c r="A5" s="49" t="s">
        <v>223</v>
      </c>
      <c r="B5" s="49" t="s">
        <v>224</v>
      </c>
      <c r="C5" s="57" t="s">
        <v>15</v>
      </c>
      <c r="D5" s="102" t="s">
        <v>304</v>
      </c>
    </row>
    <row r="6" spans="1:4" x14ac:dyDescent="0.2">
      <c r="A6" s="93"/>
      <c r="B6" s="93"/>
      <c r="C6" s="93"/>
      <c r="D6" s="101" t="str">
        <f>IF(A6&lt;&gt;"", INDEX(List!$B$2:$B$17, MATCH(A6, List!$A$2:$A$17, 0)), "")</f>
        <v/>
      </c>
    </row>
    <row r="7" spans="1:4" x14ac:dyDescent="0.2">
      <c r="A7" s="93"/>
      <c r="B7" s="93"/>
      <c r="C7" s="93"/>
      <c r="D7" s="101" t="str">
        <f>IF(A7&lt;&gt;"", INDEX(List!$B$2:$B$17, MATCH(A7, List!$A$2:$A$17, 0)), "")</f>
        <v/>
      </c>
    </row>
    <row r="8" spans="1:4" x14ac:dyDescent="0.2">
      <c r="A8" s="93"/>
      <c r="B8" s="93"/>
      <c r="C8" s="93"/>
      <c r="D8" s="101" t="str">
        <f>IF(A8&lt;&gt;"", INDEX(List!$B$2:$B$17, MATCH(A8, List!$A$2:$A$17, 0)), "")</f>
        <v/>
      </c>
    </row>
    <row r="9" spans="1:4" x14ac:dyDescent="0.2">
      <c r="A9" s="93"/>
      <c r="B9" s="93"/>
      <c r="C9" s="93"/>
      <c r="D9" s="101" t="str">
        <f>IF(A9&lt;&gt;"", INDEX(List!$B$2:$B$17, MATCH(A9, List!$A$2:$A$17, 0)), "")</f>
        <v/>
      </c>
    </row>
    <row r="10" spans="1:4" x14ac:dyDescent="0.2">
      <c r="A10" s="93"/>
      <c r="B10" s="93"/>
      <c r="C10" s="93"/>
      <c r="D10" s="101" t="str">
        <f>IF(A10&lt;&gt;"", INDEX(List!$B$2:$B$17, MATCH(A10, List!$A$2:$A$17, 0)), "")</f>
        <v/>
      </c>
    </row>
    <row r="11" spans="1:4" x14ac:dyDescent="0.2">
      <c r="A11" s="93"/>
      <c r="B11" s="93"/>
      <c r="C11" s="93"/>
      <c r="D11" s="101" t="str">
        <f>IF(A11&lt;&gt;"", INDEX(List!$B$2:$B$17, MATCH(A11, List!$A$2:$A$17, 0)), "")</f>
        <v/>
      </c>
    </row>
    <row r="12" spans="1:4" x14ac:dyDescent="0.2">
      <c r="A12" s="93"/>
      <c r="B12" s="93"/>
      <c r="C12" s="93"/>
      <c r="D12" s="101" t="str">
        <f>IF(A12&lt;&gt;"", INDEX(List!$B$2:$B$17, MATCH(A12, List!$A$2:$A$17, 0)), "")</f>
        <v/>
      </c>
    </row>
    <row r="13" spans="1:4" x14ac:dyDescent="0.2">
      <c r="A13" s="93"/>
      <c r="B13" s="93"/>
      <c r="C13" s="93"/>
      <c r="D13" s="101" t="str">
        <f>IF(A13&lt;&gt;"", INDEX(List!$B$2:$B$17, MATCH(A13, List!$A$2:$A$17, 0)), "")</f>
        <v/>
      </c>
    </row>
    <row r="14" spans="1:4" x14ac:dyDescent="0.2">
      <c r="A14" s="93"/>
      <c r="B14" s="93"/>
      <c r="C14" s="93"/>
      <c r="D14" s="101" t="str">
        <f>IF(A14&lt;&gt;"", INDEX(List!$B$2:$B$17, MATCH(A14, List!$A$2:$A$17, 0)), "")</f>
        <v/>
      </c>
    </row>
    <row r="15" spans="1:4" x14ac:dyDescent="0.2">
      <c r="A15" s="93"/>
      <c r="B15" s="93"/>
      <c r="C15" s="93"/>
      <c r="D15" s="101" t="str">
        <f>IF(A15&lt;&gt;"", INDEX(List!$B$2:$B$17, MATCH(A15, List!$A$2:$A$17, 0)), "")</f>
        <v/>
      </c>
    </row>
    <row r="16" spans="1:4" x14ac:dyDescent="0.2">
      <c r="A16" s="93"/>
      <c r="B16" s="93"/>
      <c r="C16" s="93"/>
      <c r="D16" s="101" t="str">
        <f>IF(A16&lt;&gt;"", INDEX(List!$B$2:$B$17, MATCH(A16, List!$A$2:$A$17, 0)), "")</f>
        <v/>
      </c>
    </row>
    <row r="17" spans="1:4" x14ac:dyDescent="0.2">
      <c r="A17" s="93"/>
      <c r="B17" s="93"/>
      <c r="C17" s="93"/>
      <c r="D17" s="101" t="str">
        <f>IF(A17&lt;&gt;"", INDEX(List!$B$2:$B$17, MATCH(A17, List!$A$2:$A$17, 0)), "")</f>
        <v/>
      </c>
    </row>
    <row r="18" spans="1:4" x14ac:dyDescent="0.2">
      <c r="A18" s="93"/>
      <c r="B18" s="93"/>
      <c r="C18" s="93"/>
      <c r="D18" s="101" t="str">
        <f>IF(A18&lt;&gt;"", INDEX(List!$B$2:$B$17, MATCH(A18, List!$A$2:$A$17, 0)), "")</f>
        <v/>
      </c>
    </row>
    <row r="19" spans="1:4" x14ac:dyDescent="0.2">
      <c r="A19" s="93"/>
      <c r="B19" s="93"/>
      <c r="C19" s="93"/>
      <c r="D19" s="101" t="str">
        <f>IF(A19&lt;&gt;"", INDEX(List!$B$2:$B$17, MATCH(A19, List!$A$2:$A$17, 0)), "")</f>
        <v/>
      </c>
    </row>
    <row r="20" spans="1:4" x14ac:dyDescent="0.2">
      <c r="A20" s="93"/>
      <c r="B20" s="93"/>
      <c r="C20" s="93"/>
      <c r="D20" s="101" t="str">
        <f>IF(A20&lt;&gt;"", INDEX(List!$B$2:$B$17, MATCH(A20, List!$A$2:$A$17, 0)), "")</f>
        <v/>
      </c>
    </row>
    <row r="21" spans="1:4" x14ac:dyDescent="0.2">
      <c r="A21" s="93"/>
      <c r="B21" s="93"/>
      <c r="C21" s="93"/>
      <c r="D21" s="101" t="str">
        <f>IF(A21&lt;&gt;"", INDEX(List!$B$2:$B$17, MATCH(A21, List!$A$2:$A$17, 0)), "")</f>
        <v/>
      </c>
    </row>
    <row r="22" spans="1:4" x14ac:dyDescent="0.2">
      <c r="A22" s="93"/>
      <c r="B22" s="93"/>
      <c r="C22" s="93"/>
      <c r="D22" s="101" t="str">
        <f>IF(A22&lt;&gt;"", INDEX(List!$B$2:$B$17, MATCH(A22, List!$A$2:$A$17, 0)), "")</f>
        <v/>
      </c>
    </row>
    <row r="23" spans="1:4" x14ac:dyDescent="0.2">
      <c r="A23" s="93"/>
      <c r="B23" s="93"/>
      <c r="C23" s="93"/>
      <c r="D23" s="101" t="str">
        <f>IF(A23&lt;&gt;"", INDEX(List!$B$2:$B$17, MATCH(A23, List!$A$2:$A$17, 0)), "")</f>
        <v/>
      </c>
    </row>
    <row r="24" spans="1:4" x14ac:dyDescent="0.2">
      <c r="A24" s="93"/>
      <c r="B24" s="93"/>
      <c r="C24" s="93"/>
      <c r="D24" s="101" t="str">
        <f>IF(A24&lt;&gt;"", INDEX(List!$B$2:$B$17, MATCH(A24, List!$A$2:$A$17, 0)), "")</f>
        <v/>
      </c>
    </row>
    <row r="25" spans="1:4" x14ac:dyDescent="0.2">
      <c r="A25" s="93"/>
      <c r="B25" s="93"/>
      <c r="C25" s="93"/>
      <c r="D25" s="101" t="str">
        <f>IF(A25&lt;&gt;"", INDEX(List!$B$2:$B$17, MATCH(A25, List!$A$2:$A$17, 0)), "")</f>
        <v/>
      </c>
    </row>
    <row r="26" spans="1:4" x14ac:dyDescent="0.2">
      <c r="A26" s="93"/>
      <c r="B26" s="93"/>
      <c r="C26" s="93"/>
      <c r="D26" s="101" t="str">
        <f>IF(A26&lt;&gt;"", INDEX(List!$B$2:$B$17, MATCH(A26, List!$A$2:$A$17, 0)), "")</f>
        <v/>
      </c>
    </row>
    <row r="27" spans="1:4" x14ac:dyDescent="0.2">
      <c r="A27" s="93"/>
      <c r="B27" s="93"/>
      <c r="C27" s="93"/>
      <c r="D27" s="101" t="str">
        <f>IF(A27&lt;&gt;"", INDEX(List!$B$2:$B$17, MATCH(A27, List!$A$2:$A$17, 0)), "")</f>
        <v/>
      </c>
    </row>
    <row r="28" spans="1:4" x14ac:dyDescent="0.2">
      <c r="A28" s="93"/>
      <c r="B28" s="93"/>
      <c r="C28" s="93"/>
      <c r="D28" s="101" t="str">
        <f>IF(A28&lt;&gt;"", INDEX(List!$B$2:$B$17, MATCH(A28, List!$A$2:$A$17, 0)), "")</f>
        <v/>
      </c>
    </row>
    <row r="29" spans="1:4" x14ac:dyDescent="0.2">
      <c r="A29" s="93"/>
      <c r="B29" s="93"/>
      <c r="C29" s="93"/>
      <c r="D29" s="101" t="str">
        <f>IF(A29&lt;&gt;"", INDEX(List!$B$2:$B$17, MATCH(A29, List!$A$2:$A$17, 0)), "")</f>
        <v/>
      </c>
    </row>
    <row r="30" spans="1:4" x14ac:dyDescent="0.2">
      <c r="A30" s="93"/>
      <c r="B30" s="93"/>
      <c r="C30" s="93"/>
      <c r="D30" s="101" t="str">
        <f>IF(A30&lt;&gt;"", INDEX(List!$B$2:$B$17, MATCH(A30, List!$A$2:$A$17, 0)), "")</f>
        <v/>
      </c>
    </row>
    <row r="31" spans="1:4" x14ac:dyDescent="0.2">
      <c r="A31" s="93"/>
      <c r="B31" s="93"/>
      <c r="C31" s="93"/>
      <c r="D31" s="101" t="str">
        <f>IF(A31&lt;&gt;"", INDEX(List!$B$2:$B$17, MATCH(A31, List!$A$2:$A$17, 0)), "")</f>
        <v/>
      </c>
    </row>
    <row r="32" spans="1:4" x14ac:dyDescent="0.2">
      <c r="A32" s="93"/>
      <c r="B32" s="93"/>
      <c r="C32" s="93"/>
      <c r="D32" s="101" t="str">
        <f>IF(A32&lt;&gt;"", INDEX(List!$B$2:$B$17, MATCH(A32, List!$A$2:$A$17, 0)), "")</f>
        <v/>
      </c>
    </row>
    <row r="33" spans="1:4" x14ac:dyDescent="0.2">
      <c r="A33" s="93"/>
      <c r="B33" s="93"/>
      <c r="C33" s="93"/>
      <c r="D33" s="101" t="str">
        <f>IF(A33&lt;&gt;"", INDEX(List!$B$2:$B$17, MATCH(A33, List!$A$2:$A$17, 0)), "")</f>
        <v/>
      </c>
    </row>
    <row r="34" spans="1:4" x14ac:dyDescent="0.2">
      <c r="A34" s="93"/>
      <c r="B34" s="93"/>
      <c r="C34" s="93"/>
      <c r="D34" s="101" t="str">
        <f>IF(A34&lt;&gt;"", INDEX(List!$B$2:$B$17, MATCH(A34, List!$A$2:$A$17, 0)), "")</f>
        <v/>
      </c>
    </row>
    <row r="35" spans="1:4" x14ac:dyDescent="0.2">
      <c r="A35" s="93"/>
      <c r="B35" s="93"/>
      <c r="C35" s="93"/>
      <c r="D35" s="101" t="str">
        <f>IF(A35&lt;&gt;"", INDEX(List!$B$2:$B$17, MATCH(A35, List!$A$2:$A$17, 0)), "")</f>
        <v/>
      </c>
    </row>
    <row r="36" spans="1:4" x14ac:dyDescent="0.2">
      <c r="A36" s="93"/>
      <c r="B36" s="93"/>
      <c r="C36" s="93"/>
      <c r="D36" s="101" t="str">
        <f>IF(A36&lt;&gt;"", INDEX(List!$B$2:$B$17, MATCH(A36, List!$A$2:$A$17, 0)), "")</f>
        <v/>
      </c>
    </row>
    <row r="37" spans="1:4" x14ac:dyDescent="0.2">
      <c r="A37" s="93"/>
      <c r="B37" s="93"/>
      <c r="C37" s="93"/>
      <c r="D37" s="101" t="str">
        <f>IF(A37&lt;&gt;"", INDEX(List!$B$2:$B$17, MATCH(A37, List!$A$2:$A$17, 0)), "")</f>
        <v/>
      </c>
    </row>
    <row r="38" spans="1:4" x14ac:dyDescent="0.2">
      <c r="A38" s="93"/>
      <c r="B38" s="93"/>
      <c r="C38" s="93"/>
      <c r="D38" s="101" t="str">
        <f>IF(A38&lt;&gt;"", INDEX(List!$B$2:$B$17, MATCH(A38, List!$A$2:$A$17, 0)), "")</f>
        <v/>
      </c>
    </row>
    <row r="39" spans="1:4" x14ac:dyDescent="0.2">
      <c r="A39" s="93"/>
      <c r="B39" s="93"/>
      <c r="C39" s="93"/>
      <c r="D39" s="101" t="str">
        <f>IF(A39&lt;&gt;"", INDEX(List!$B$2:$B$17, MATCH(A39, List!$A$2:$A$17, 0)), "")</f>
        <v/>
      </c>
    </row>
    <row r="40" spans="1:4" x14ac:dyDescent="0.2">
      <c r="A40" s="93"/>
      <c r="B40" s="93"/>
      <c r="C40" s="93"/>
      <c r="D40" s="101" t="str">
        <f>IF(A40&lt;&gt;"", INDEX(List!$B$2:$B$17, MATCH(A40, List!$A$2:$A$17, 0)), "")</f>
        <v/>
      </c>
    </row>
    <row r="41" spans="1:4" x14ac:dyDescent="0.2">
      <c r="A41" s="93"/>
      <c r="B41" s="93"/>
      <c r="C41" s="93"/>
      <c r="D41" s="101" t="str">
        <f>IF(A41&lt;&gt;"", INDEX(List!$B$2:$B$17, MATCH(A41, List!$A$2:$A$17, 0)), "")</f>
        <v/>
      </c>
    </row>
    <row r="42" spans="1:4" x14ac:dyDescent="0.2">
      <c r="A42" s="93"/>
      <c r="B42" s="93"/>
      <c r="C42" s="93"/>
      <c r="D42" s="101" t="str">
        <f>IF(A42&lt;&gt;"", INDEX(List!$B$2:$B$17, MATCH(A42, List!$A$2:$A$17, 0)), "")</f>
        <v/>
      </c>
    </row>
    <row r="43" spans="1:4" x14ac:dyDescent="0.2">
      <c r="A43" s="93"/>
      <c r="B43" s="93"/>
      <c r="C43" s="93"/>
      <c r="D43" s="101" t="str">
        <f>IF(A43&lt;&gt;"", INDEX(List!$B$2:$B$17, MATCH(A43, List!$A$2:$A$17, 0)), "")</f>
        <v/>
      </c>
    </row>
    <row r="44" spans="1:4" x14ac:dyDescent="0.2">
      <c r="A44" s="93"/>
      <c r="B44" s="93"/>
      <c r="C44" s="93"/>
      <c r="D44" s="101" t="str">
        <f>IF(A44&lt;&gt;"", INDEX(List!$B$2:$B$17, MATCH(A44, List!$A$2:$A$17, 0)), "")</f>
        <v/>
      </c>
    </row>
    <row r="45" spans="1:4" x14ac:dyDescent="0.2">
      <c r="A45" s="93"/>
      <c r="B45" s="93"/>
      <c r="C45" s="93"/>
      <c r="D45" s="101" t="str">
        <f>IF(A45&lt;&gt;"", INDEX(List!$B$2:$B$17, MATCH(A45, List!$A$2:$A$17, 0)), "")</f>
        <v/>
      </c>
    </row>
    <row r="46" spans="1:4" x14ac:dyDescent="0.2">
      <c r="A46" s="93"/>
      <c r="B46" s="93"/>
      <c r="C46" s="93"/>
      <c r="D46" s="101" t="str">
        <f>IF(A46&lt;&gt;"", INDEX(List!$B$2:$B$17, MATCH(A46, List!$A$2:$A$17, 0)), "")</f>
        <v/>
      </c>
    </row>
    <row r="47" spans="1:4" x14ac:dyDescent="0.2">
      <c r="A47" s="93"/>
      <c r="B47" s="93"/>
      <c r="C47" s="93"/>
      <c r="D47" s="101" t="str">
        <f>IF(A47&lt;&gt;"", INDEX(List!$B$2:$B$17, MATCH(A47, List!$A$2:$A$17, 0)), "")</f>
        <v/>
      </c>
    </row>
    <row r="48" spans="1:4" x14ac:dyDescent="0.2">
      <c r="A48" s="93"/>
      <c r="B48" s="93"/>
      <c r="C48" s="93"/>
      <c r="D48" s="101" t="str">
        <f>IF(A48&lt;&gt;"", INDEX(List!$B$2:$B$17, MATCH(A48, List!$A$2:$A$17, 0)), "")</f>
        <v/>
      </c>
    </row>
    <row r="49" spans="1:4" x14ac:dyDescent="0.2">
      <c r="A49" s="93"/>
      <c r="B49" s="93"/>
      <c r="C49" s="93"/>
      <c r="D49" s="101" t="str">
        <f>IF(A49&lt;&gt;"", INDEX(List!$B$2:$B$17, MATCH(A49, List!$A$2:$A$17, 0)), "")</f>
        <v/>
      </c>
    </row>
    <row r="50" spans="1:4" x14ac:dyDescent="0.2">
      <c r="A50" s="93"/>
      <c r="B50" s="93"/>
      <c r="C50" s="93"/>
      <c r="D50" s="101" t="str">
        <f>IF(A50&lt;&gt;"", INDEX(List!$B$2:$B$17, MATCH(A50, List!$A$2:$A$17, 0)), "")</f>
        <v/>
      </c>
    </row>
    <row r="51" spans="1:4" x14ac:dyDescent="0.2">
      <c r="A51" s="93"/>
      <c r="B51" s="93"/>
      <c r="C51" s="93"/>
      <c r="D51" s="101" t="str">
        <f>IF(A51&lt;&gt;"", INDEX(List!$B$2:$B$17, MATCH(A51, List!$A$2:$A$17, 0)), "")</f>
        <v/>
      </c>
    </row>
    <row r="52" spans="1:4" x14ac:dyDescent="0.2">
      <c r="A52" s="93"/>
      <c r="B52" s="93"/>
      <c r="C52" s="93"/>
      <c r="D52" s="101" t="str">
        <f>IF(A52&lt;&gt;"", INDEX(List!$B$2:$B$17, MATCH(A52, List!$A$2:$A$17, 0)), "")</f>
        <v/>
      </c>
    </row>
    <row r="53" spans="1:4" x14ac:dyDescent="0.2">
      <c r="A53" s="93"/>
      <c r="B53" s="93"/>
      <c r="C53" s="93"/>
      <c r="D53" s="101" t="str">
        <f>IF(A53&lt;&gt;"", INDEX(List!$B$2:$B$17, MATCH(A53, List!$A$2:$A$17, 0)), "")</f>
        <v/>
      </c>
    </row>
    <row r="54" spans="1:4" x14ac:dyDescent="0.2">
      <c r="A54" s="93"/>
      <c r="B54" s="93"/>
      <c r="C54" s="93"/>
      <c r="D54" s="101" t="str">
        <f>IF(A54&lt;&gt;"", INDEX(List!$B$2:$B$17, MATCH(A54, List!$A$2:$A$17, 0)), "")</f>
        <v/>
      </c>
    </row>
    <row r="55" spans="1:4" x14ac:dyDescent="0.2">
      <c r="A55" s="93"/>
      <c r="B55" s="93"/>
      <c r="C55" s="93"/>
      <c r="D55" s="101" t="str">
        <f>IF(A55&lt;&gt;"", INDEX(List!$B$2:$B$17, MATCH(A55, List!$A$2:$A$17, 0)), "")</f>
        <v/>
      </c>
    </row>
    <row r="56" spans="1:4" x14ac:dyDescent="0.2">
      <c r="A56" s="93"/>
      <c r="B56" s="93"/>
      <c r="C56" s="93"/>
      <c r="D56" s="101" t="str">
        <f>IF(A56&lt;&gt;"", INDEX(List!$B$2:$B$17, MATCH(A56, List!$A$2:$A$17, 0)), "")</f>
        <v/>
      </c>
    </row>
    <row r="57" spans="1:4" x14ac:dyDescent="0.2">
      <c r="A57" s="93"/>
      <c r="B57" s="93"/>
      <c r="C57" s="93"/>
      <c r="D57" s="101" t="str">
        <f>IF(A57&lt;&gt;"", INDEX(List!$B$2:$B$17, MATCH(A57, List!$A$2:$A$17, 0)), "")</f>
        <v/>
      </c>
    </row>
    <row r="58" spans="1:4" x14ac:dyDescent="0.2">
      <c r="A58" s="93"/>
      <c r="B58" s="93"/>
      <c r="C58" s="93"/>
      <c r="D58" s="101" t="str">
        <f>IF(A58&lt;&gt;"", INDEX(List!$B$2:$B$17, MATCH(A58, List!$A$2:$A$17, 0)), "")</f>
        <v/>
      </c>
    </row>
    <row r="59" spans="1:4" x14ac:dyDescent="0.2">
      <c r="A59" s="93"/>
      <c r="B59" s="93"/>
      <c r="C59" s="93"/>
      <c r="D59" s="101" t="str">
        <f>IF(A59&lt;&gt;"", INDEX(List!$B$2:$B$17, MATCH(A59, List!$A$2:$A$17, 0)), "")</f>
        <v/>
      </c>
    </row>
    <row r="60" spans="1:4" x14ac:dyDescent="0.2">
      <c r="A60" s="93"/>
      <c r="B60" s="93"/>
      <c r="C60" s="93"/>
      <c r="D60" s="101" t="str">
        <f>IF(A60&lt;&gt;"", INDEX(List!$B$2:$B$17, MATCH(A60, List!$A$2:$A$17, 0)), "")</f>
        <v/>
      </c>
    </row>
    <row r="61" spans="1:4" x14ac:dyDescent="0.2"/>
    <row r="62" spans="1:4" x14ac:dyDescent="0.2">
      <c r="A62" s="1" t="s">
        <v>277</v>
      </c>
    </row>
  </sheetData>
  <sheetProtection algorithmName="SHA-512" hashValue="cWWffZlTKq7J4hNqCJq0oM9T+H4Srpno+usEBL+RGZJU4v6a40WAmexaf7E0GOkyk89+37L0dxw5T1ziZZ7Cvg==" saltValue="DjAEbHo0XvkGAbtlpZbTBQ==" spinCount="100000" sheet="1" objects="1" scenarios="1"/>
  <mergeCells count="4">
    <mergeCell ref="A3:A4"/>
    <mergeCell ref="B3:B4"/>
    <mergeCell ref="C3:C4"/>
    <mergeCell ref="A1:C1"/>
  </mergeCells>
  <printOptions horizontalCentered="1"/>
  <pageMargins left="0.7" right="0.7" top="0.75" bottom="0.75" header="0.3" footer="0.3"/>
  <pageSetup scale="8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0C2A0C6-6582-4AE4-AF5B-E392115F31E5}">
          <x14:formula1>
            <xm:f>List!$A$3:$A$17</xm:f>
          </x14:formula1>
          <xm:sqref>A6:A60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FCE50-183D-4F3A-97F6-83538F96D42F}">
  <sheetPr codeName="Sheet10"/>
  <dimension ref="A1:B23"/>
  <sheetViews>
    <sheetView workbookViewId="0">
      <selection activeCell="A26" sqref="A26"/>
    </sheetView>
  </sheetViews>
  <sheetFormatPr defaultRowHeight="15" x14ac:dyDescent="0.25"/>
  <cols>
    <col min="1" max="1" width="41.5703125" style="83" bestFit="1" customWidth="1"/>
    <col min="2" max="2" width="24.28515625" style="83" bestFit="1" customWidth="1"/>
    <col min="3" max="16384" width="9.140625" style="83"/>
  </cols>
  <sheetData>
    <row r="1" spans="1:2" x14ac:dyDescent="0.25">
      <c r="A1" s="83" t="s">
        <v>254</v>
      </c>
    </row>
    <row r="2" spans="1:2" x14ac:dyDescent="0.25">
      <c r="A2" s="83" t="s">
        <v>268</v>
      </c>
    </row>
    <row r="3" spans="1:2" x14ac:dyDescent="0.25">
      <c r="A3" s="83" t="s">
        <v>255</v>
      </c>
      <c r="B3" s="100">
        <v>1.6</v>
      </c>
    </row>
    <row r="4" spans="1:2" x14ac:dyDescent="0.25">
      <c r="A4" s="83" t="s">
        <v>257</v>
      </c>
      <c r="B4" s="100">
        <v>2.4</v>
      </c>
    </row>
    <row r="5" spans="1:2" x14ac:dyDescent="0.25">
      <c r="A5" s="83" t="s">
        <v>259</v>
      </c>
      <c r="B5" s="100">
        <v>3.4</v>
      </c>
    </row>
    <row r="6" spans="1:2" x14ac:dyDescent="0.25">
      <c r="A6" s="83" t="s">
        <v>227</v>
      </c>
      <c r="B6" s="100">
        <v>4.8</v>
      </c>
    </row>
    <row r="7" spans="1:2" x14ac:dyDescent="0.25">
      <c r="A7" s="83" t="s">
        <v>260</v>
      </c>
      <c r="B7" s="100">
        <v>5</v>
      </c>
    </row>
    <row r="8" spans="1:2" x14ac:dyDescent="0.25">
      <c r="A8" s="83" t="s">
        <v>234</v>
      </c>
      <c r="B8" s="100">
        <v>6.15</v>
      </c>
    </row>
    <row r="9" spans="1:2" x14ac:dyDescent="0.25">
      <c r="A9" s="83" t="s">
        <v>235</v>
      </c>
      <c r="B9" s="100">
        <v>6.25</v>
      </c>
    </row>
    <row r="10" spans="1:2" x14ac:dyDescent="0.25">
      <c r="A10" s="83" t="s">
        <v>261</v>
      </c>
      <c r="B10" s="100">
        <v>6.35</v>
      </c>
    </row>
    <row r="11" spans="1:2" x14ac:dyDescent="0.25">
      <c r="A11" s="83" t="s">
        <v>262</v>
      </c>
      <c r="B11" s="100">
        <v>6.45</v>
      </c>
    </row>
    <row r="12" spans="1:2" x14ac:dyDescent="0.25">
      <c r="A12" s="83" t="s">
        <v>263</v>
      </c>
      <c r="B12" s="100">
        <v>7.3</v>
      </c>
    </row>
    <row r="13" spans="1:2" x14ac:dyDescent="0.25">
      <c r="A13" s="83" t="s">
        <v>236</v>
      </c>
      <c r="B13" s="100">
        <v>8.6</v>
      </c>
    </row>
    <row r="14" spans="1:2" x14ac:dyDescent="0.25">
      <c r="A14" s="83" t="s">
        <v>264</v>
      </c>
      <c r="B14" s="100">
        <v>9.1999999999999993</v>
      </c>
    </row>
    <row r="15" spans="1:2" x14ac:dyDescent="0.25">
      <c r="A15" s="83" t="s">
        <v>265</v>
      </c>
      <c r="B15" s="100" t="s">
        <v>265</v>
      </c>
    </row>
    <row r="16" spans="1:2" x14ac:dyDescent="0.25">
      <c r="A16" s="83" t="s">
        <v>266</v>
      </c>
      <c r="B16" s="100" t="s">
        <v>266</v>
      </c>
    </row>
    <row r="17" spans="1:2" x14ac:dyDescent="0.25">
      <c r="A17" s="83" t="s">
        <v>267</v>
      </c>
      <c r="B17" s="100" t="s">
        <v>267</v>
      </c>
    </row>
    <row r="18" spans="1:2" x14ac:dyDescent="0.25">
      <c r="B18" s="100"/>
    </row>
    <row r="19" spans="1:2" x14ac:dyDescent="0.25">
      <c r="A19" s="83" t="s">
        <v>269</v>
      </c>
      <c r="B19" s="100"/>
    </row>
    <row r="20" spans="1:2" x14ac:dyDescent="0.25">
      <c r="A20" s="83" t="s">
        <v>256</v>
      </c>
      <c r="B20" s="100">
        <v>2.16</v>
      </c>
    </row>
    <row r="21" spans="1:2" x14ac:dyDescent="0.25">
      <c r="A21" s="83" t="s">
        <v>258</v>
      </c>
      <c r="B21" s="100">
        <v>2.2400000000000002</v>
      </c>
    </row>
    <row r="22" spans="1:2" x14ac:dyDescent="0.25">
      <c r="A22" s="83" t="s">
        <v>225</v>
      </c>
      <c r="B22" s="100">
        <v>3</v>
      </c>
    </row>
    <row r="23" spans="1:2" x14ac:dyDescent="0.25">
      <c r="A23" s="83" t="s">
        <v>226</v>
      </c>
      <c r="B23" s="100">
        <v>6.2</v>
      </c>
    </row>
  </sheetData>
  <sheetProtection algorithmName="SHA-512" hashValue="b1OayZjlrnIsZwwhjZSzX1styLSxz0QDkFYInsp5lj4LCFx/DPzqho89G3p4RYEf9ojz4DBKwvep2qF4QsMEBg==" saltValue="KQ5JyXzpWXWMdza9r6OsOA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AME Standard Document" ma:contentTypeID="0x010100A09CFFC786F9644AAFC83F620EC5A42300E98528C77E50204E8A55AE5FC2295C1C" ma:contentTypeVersion="2" ma:contentTypeDescription="" ma:contentTypeScope="" ma:versionID="b544285dbc01c9f81fe0fa23a59fe539">
  <xsd:schema xmlns:xsd="http://www.w3.org/2001/XMLSchema" xmlns:xs="http://www.w3.org/2001/XMLSchema" xmlns:p="http://schemas.microsoft.com/office/2006/metadata/properties" xmlns:ns2="47dfa4c5-8fab-4a5d-ac99-1abe7f95f7cf" targetNamespace="http://schemas.microsoft.com/office/2006/metadata/properties" ma:root="true" ma:fieldsID="ce78b292d4aea65a1402f79f791f9f53" ns2:_="">
    <xsd:import namespace="47dfa4c5-8fab-4a5d-ac99-1abe7f95f7c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dfa4c5-8fab-4a5d-ac99-1abe7f95f7c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B6FA65-CE45-4916-B258-1859B6AF04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54FD38-0C69-4A67-92B2-D3010894DE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dfa4c5-8fab-4a5d-ac99-1abe7f95f7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D5BBF0-AA26-4CDB-8A57-7DD728993911}">
  <ds:schemaRefs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47dfa4c5-8fab-4a5d-ac99-1abe7f95f7cf"/>
    <ds:schemaRef ds:uri="http://purl.org/dc/dcmitype/"/>
    <ds:schemaRef ds:uri="http://schemas.microsoft.com/office/infopath/2007/PartnerControl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41</vt:i4>
      </vt:variant>
    </vt:vector>
  </HeadingPairs>
  <TitlesOfParts>
    <vt:vector size="57" baseType="lpstr">
      <vt:lpstr>A. BALANCE SHEET</vt:lpstr>
      <vt:lpstr>B. INCOME STATEMENT</vt:lpstr>
      <vt:lpstr>C. INCOME STAT INDEMNITY GROUP</vt:lpstr>
      <vt:lpstr>E. NOTES TO THE BALANCE SHEET</vt:lpstr>
      <vt:lpstr>E. NOTES TO THE BALANCE SHEET 2</vt:lpstr>
      <vt:lpstr>E. NOTES TO THE BALANCE SHEET 3</vt:lpstr>
      <vt:lpstr>F. OTHER ITEMS BALANCE SHEET</vt:lpstr>
      <vt:lpstr>G.OTHER ITEMS-NOTES INCOME STAT</vt:lpstr>
      <vt:lpstr>H. NOTES TO THE INCOME STAT.</vt:lpstr>
      <vt:lpstr>H. NOTES TO THE INCOME STAT. 2</vt:lpstr>
      <vt:lpstr>I. NOTES INC.STAT BY INDEMNITY </vt:lpstr>
      <vt:lpstr>J. BREAK-DOWN INVESTMENTS</vt:lpstr>
      <vt:lpstr>K. THE 40-60% INVESTMENT RULE</vt:lpstr>
      <vt:lpstr>L.  COVERAGE TEST</vt:lpstr>
      <vt:lpstr>M. SOLVENCY MARGIN REQUIREMENT</vt:lpstr>
      <vt:lpstr>N. ADM. ASS. TO COVER MIN. SOLV</vt:lpstr>
      <vt:lpstr>'M. SOLVENCY MARGIN REQUIREMENT'!_ftn1</vt:lpstr>
      <vt:lpstr>'M. SOLVENCY MARGIN REQUIREMENT'!_ftnref1</vt:lpstr>
      <vt:lpstr>'A. BALANCE SHEET'!_Toc43882903</vt:lpstr>
      <vt:lpstr>'A. BALANCE SHEET'!_Toc43882904</vt:lpstr>
      <vt:lpstr>'A. BALANCE SHEET'!_Toc43882905</vt:lpstr>
      <vt:lpstr>'A. BALANCE SHEET'!_Toc43882906</vt:lpstr>
      <vt:lpstr>'A. BALANCE SHEET'!_Toc43882907</vt:lpstr>
      <vt:lpstr>'B. INCOME STATEMENT'!_Toc43882909</vt:lpstr>
      <vt:lpstr>'B. INCOME STATEMENT'!_Toc43882910</vt:lpstr>
      <vt:lpstr>'B. INCOME STATEMENT'!_Toc43882911</vt:lpstr>
      <vt:lpstr>'E. NOTES TO THE BALANCE SHEET'!_Toc43882912</vt:lpstr>
      <vt:lpstr>'E. NOTES TO THE BALANCE SHEET'!_Toc43882913</vt:lpstr>
      <vt:lpstr>'E. NOTES TO THE BALANCE SHEET'!_Toc43882914</vt:lpstr>
      <vt:lpstr>'E. NOTES TO THE BALANCE SHEET 2'!_Toc43882916</vt:lpstr>
      <vt:lpstr>'E. NOTES TO THE BALANCE SHEET 3'!_Toc43882917</vt:lpstr>
      <vt:lpstr>'H. NOTES TO THE INCOME STAT.'!_Toc43882918</vt:lpstr>
      <vt:lpstr>'H. NOTES TO THE INCOME STAT.'!_Toc43882919</vt:lpstr>
      <vt:lpstr>'H. NOTES TO THE INCOME STAT.'!_Toc43882920</vt:lpstr>
      <vt:lpstr>'H. NOTES TO THE INCOME STAT. 2'!_Toc43882921</vt:lpstr>
      <vt:lpstr>'J. BREAK-DOWN INVESTMENTS'!_Toc43882924</vt:lpstr>
      <vt:lpstr>'J. BREAK-DOWN INVESTMENTS'!_Toc43882925</vt:lpstr>
      <vt:lpstr>'J. BREAK-DOWN INVESTMENTS'!_Toc43882926</vt:lpstr>
      <vt:lpstr>'L.  COVERAGE TEST'!_Toc43882928</vt:lpstr>
      <vt:lpstr>'L.  COVERAGE TEST'!_Toc43882929</vt:lpstr>
      <vt:lpstr>'N. ADM. ASS. TO COVER MIN. SOLV'!_Toc43882931</vt:lpstr>
      <vt:lpstr>'A. BALANCE SHEET'!Print_Area</vt:lpstr>
      <vt:lpstr>'B. INCOME STATEMENT'!Print_Area</vt:lpstr>
      <vt:lpstr>'C. INCOME STAT INDEMNITY GROUP'!Print_Area</vt:lpstr>
      <vt:lpstr>'E. NOTES TO THE BALANCE SHEET'!Print_Area</vt:lpstr>
      <vt:lpstr>'E. NOTES TO THE BALANCE SHEET 2'!Print_Area</vt:lpstr>
      <vt:lpstr>'E. NOTES TO THE BALANCE SHEET 3'!Print_Area</vt:lpstr>
      <vt:lpstr>'F. OTHER ITEMS BALANCE SHEET'!Print_Area</vt:lpstr>
      <vt:lpstr>'G.OTHER ITEMS-NOTES INCOME STAT'!Print_Area</vt:lpstr>
      <vt:lpstr>'H. NOTES TO THE INCOME STAT.'!Print_Area</vt:lpstr>
      <vt:lpstr>'H. NOTES TO THE INCOME STAT. 2'!Print_Area</vt:lpstr>
      <vt:lpstr>'I. NOTES INC.STAT BY INDEMNITY '!Print_Area</vt:lpstr>
      <vt:lpstr>'J. BREAK-DOWN INVESTMENTS'!Print_Area</vt:lpstr>
      <vt:lpstr>'K. THE 40-60% INVESTMENT RULE'!Print_Area</vt:lpstr>
      <vt:lpstr>'L.  COVERAGE TEST'!Print_Area</vt:lpstr>
      <vt:lpstr>'M. SOLVENCY MARGIN REQUIREMENT'!Print_Area</vt:lpstr>
      <vt:lpstr>'N. ADM. ASS. TO COVER MIN. SOLV'!Print_Area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Désirée M.M. Scharbaay</dc:creator>
  <cp:lastModifiedBy>Rik van der Ham</cp:lastModifiedBy>
  <cp:lastPrinted>2025-04-09T21:47:07Z</cp:lastPrinted>
  <dcterms:created xsi:type="dcterms:W3CDTF">2017-03-31T12:21:06Z</dcterms:created>
  <dcterms:modified xsi:type="dcterms:W3CDTF">2025-05-02T14:58:25Z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0x010100A09CFFC786F9644AAFC83F620EC5A42300E98528C77E50204E8A55AE5FC2295C1C</vt:lpwstr>
  </property>
  <property fmtid="{D5CDD505-2E9C-101B-9397-08002B2CF9AE}" pid="3" name="MSIP_Label_916c6874-6a52-4c55-bb33-98e97dca7efe_Enabled">
    <vt:lpwstr>true</vt:lpwstr>
  </property>
  <property fmtid="{D5CDD505-2E9C-101B-9397-08002B2CF9AE}" pid="4" name="MSIP_Label_916c6874-6a52-4c55-bb33-98e97dca7efe_SetDate">
    <vt:lpwstr>2024-06-06T20:50:02Z</vt:lpwstr>
  </property>
  <property fmtid="{D5CDD505-2E9C-101B-9397-08002B2CF9AE}" pid="5" name="MSIP_Label_916c6874-6a52-4c55-bb33-98e97dca7efe_Method">
    <vt:lpwstr>Standard</vt:lpwstr>
  </property>
  <property fmtid="{D5CDD505-2E9C-101B-9397-08002B2CF9AE}" pid="6" name="MSIP_Label_916c6874-6a52-4c55-bb33-98e97dca7efe_Name">
    <vt:lpwstr>RESTRICTED</vt:lpwstr>
  </property>
  <property fmtid="{D5CDD505-2E9C-101B-9397-08002B2CF9AE}" pid="7" name="MSIP_Label_916c6874-6a52-4c55-bb33-98e97dca7efe_SiteId">
    <vt:lpwstr>b59c0e2d-9357-4098-af50-3b7f4d163bce</vt:lpwstr>
  </property>
  <property fmtid="{D5CDD505-2E9C-101B-9397-08002B2CF9AE}" pid="8" name="MSIP_Label_916c6874-6a52-4c55-bb33-98e97dca7efe_ActionId">
    <vt:lpwstr>ca256919-5dd7-4633-a82c-cea0574987da</vt:lpwstr>
  </property>
  <property fmtid="{D5CDD505-2E9C-101B-9397-08002B2CF9AE}" pid="9" name="MSIP_Label_916c6874-6a52-4c55-bb33-98e97dca7efe_ContentBits">
    <vt:lpwstr>0</vt:lpwstr>
  </property>
</Properties>
</file>