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k.lampe\Desktop\PSDIPI 20250409\annual\"/>
    </mc:Choice>
  </mc:AlternateContent>
  <xr:revisionPtr revIDLastSave="0" documentId="13_ncr:1_{D9D04C06-5576-4FDE-A209-1B3DCBD31430}" xr6:coauthVersionLast="47" xr6:coauthVersionMax="47" xr10:uidLastSave="{00000000-0000-0000-0000-000000000000}"/>
  <workbookProtection workbookAlgorithmName="SHA-512" workbookHashValue="MfdXag4LNCiCdBVAxBj5IqZiKtWYq6ixYwqjBMaYxGqE4YghjoTxtH8dPHhLDEYbWlq+0SGCWPK9HpEbcDMO5A==" workbookSaltValue="po9NOEqY6XvYzgspmRsvlw==" workbookSpinCount="100000" lockStructure="1"/>
  <bookViews>
    <workbookView xWindow="-28920" yWindow="-120" windowWidth="29040" windowHeight="15720" tabRatio="870" firstSheet="1" activeTab="1" xr2:uid="{00000000-000D-0000-FFFF-FFFF00000000}"/>
  </bookViews>
  <sheets>
    <sheet name="config" sheetId="15" state="veryHidden" r:id="rId1"/>
    <sheet name="A. BALANCE SHEET" sheetId="1" r:id="rId2"/>
    <sheet name="B. INCOME STATEMENT" sheetId="2" r:id="rId3"/>
    <sheet name="D. NOTES TO THE BALANCE SHEET" sheetId="3" r:id="rId4"/>
    <sheet name="E. NOTES TO THE INCOME STAT" sheetId="4" r:id="rId5"/>
    <sheet name="F. OTHER ITEMS BALANCE SHEET" sheetId="12" r:id="rId6"/>
    <sheet name="G. OTHER ITEMS INCOME STAT" sheetId="14" r:id="rId7"/>
    <sheet name="H.BREAK-DOWN OF THE INVESTMENTS" sheetId="5" r:id="rId8"/>
    <sheet name="I. THE 40-60% INVESTMENT RULE" sheetId="6" r:id="rId9"/>
    <sheet name="J. COVERAGE TEST " sheetId="7" r:id="rId10"/>
    <sheet name="K. SOLVENCY MARGIN REQUIREMENT" sheetId="8" r:id="rId11"/>
    <sheet name="L. ADMISSABLE ASSETS" sheetId="9" r:id="rId12"/>
    <sheet name="Sheet3" sheetId="13" state="veryHidden" r:id="rId13"/>
  </sheets>
  <definedNames>
    <definedName name="_ftn1" localSheetId="8">'I. THE 40-60% INVESTMENT RULE'!#REF!</definedName>
    <definedName name="_ftn2" localSheetId="8">'I. THE 40-60% INVESTMENT RULE'!$A$31</definedName>
    <definedName name="_ftnref1" localSheetId="8">'I. THE 40-60% INVESTMENT RULE'!$B$3</definedName>
    <definedName name="_ftnref2" localSheetId="8">'I. THE 40-60% INVESTMENT RULE'!$A$25</definedName>
    <definedName name="_Toc43882872" localSheetId="1">'A. BALANCE SHEET'!$B$7</definedName>
    <definedName name="_Toc43882873" localSheetId="1">'A. BALANCE SHEET'!$B$15</definedName>
    <definedName name="_Toc43882874" localSheetId="1">'A. BALANCE SHEET'!$B$17</definedName>
    <definedName name="_Toc43882875" localSheetId="1">'A. BALANCE SHEET'!$B$23</definedName>
    <definedName name="_Toc43882876" localSheetId="1">'A. BALANCE SHEET'!$B$27</definedName>
    <definedName name="_Toc43882877" localSheetId="2">'B. INCOME STATEMENT'!$A$1</definedName>
    <definedName name="_Toc43882878" localSheetId="2">'B. INCOME STATEMENT'!$B$12</definedName>
    <definedName name="_Toc43882879" localSheetId="2">'B. INCOME STATEMENT'!$B$14</definedName>
    <definedName name="_Toc43882880" localSheetId="2">'B. INCOME STATEMENT'!$B$22</definedName>
    <definedName name="_Toc43882883" localSheetId="3">'D. NOTES TO THE BALANCE SHEET'!$B$42</definedName>
    <definedName name="_Toc43882886" localSheetId="4">'E. NOTES TO THE INCOME STAT'!$B$6</definedName>
    <definedName name="_Toc43882887" localSheetId="4">'E. NOTES TO THE INCOME STAT'!$B$23</definedName>
    <definedName name="_Toc43882888" localSheetId="7">'H.BREAK-DOWN OF THE INVESTMENTS'!$A$1</definedName>
    <definedName name="_Toc43882889" localSheetId="7">'H.BREAK-DOWN OF THE INVESTMENTS'!#REF!</definedName>
    <definedName name="_Toc43882891" localSheetId="7">'H.BREAK-DOWN OF THE INVESTMENTS'!$B$28</definedName>
    <definedName name="_Toc43882893" localSheetId="9">'J. COVERAGE TEST '!#REF!</definedName>
    <definedName name="_Toc43882894" localSheetId="9">'J. COVERAGE TEST '!#REF!</definedName>
    <definedName name="_Toc43882895" localSheetId="9">'J. COVERAGE TEST '!#REF!</definedName>
    <definedName name="_Toc43882896" localSheetId="10">'K. SOLVENCY MARGIN REQUIREMENT'!$C$16</definedName>
    <definedName name="_Toc43882897" localSheetId="11">'L. ADMISSABLE ASSETS'!$A$1</definedName>
    <definedName name="_Toc43882898" localSheetId="11">'L. ADMISSABLE ASSETS'!$A$2</definedName>
    <definedName name="_Toc43882899" localSheetId="11">'L. ADMISSABLE ASSETS'!$B$14</definedName>
    <definedName name="_xlnm.Print_Area" localSheetId="1">'A. BALANCE SHEET'!$A$1:$D$29</definedName>
    <definedName name="_xlnm.Print_Area" localSheetId="2">'B. INCOME STATEMENT'!$A$1:$D$28</definedName>
    <definedName name="_xlnm.Print_Area" localSheetId="3">'D. NOTES TO THE BALANCE SHEET'!$A$1:$D$82</definedName>
    <definedName name="_xlnm.Print_Area" localSheetId="4">'E. NOTES TO THE INCOME STAT'!$A$1:$D$46</definedName>
    <definedName name="_xlnm.Print_Area" localSheetId="5">'F. OTHER ITEMS BALANCE SHEET'!$A$1:$C$62</definedName>
    <definedName name="_xlnm.Print_Area" localSheetId="6">'G. OTHER ITEMS INCOME STAT'!$A$1:$C$62</definedName>
    <definedName name="_xlnm.Print_Area" localSheetId="7">'H.BREAK-DOWN OF THE INVESTMENTS'!$A$1:$F$30</definedName>
    <definedName name="_xlnm.Print_Area" localSheetId="8">'I. THE 40-60% INVESTMENT RULE'!$A$1:$C$31</definedName>
    <definedName name="_xlnm.Print_Area" localSheetId="9">'J. COVERAGE TEST '!$A$1:$E$48</definedName>
    <definedName name="_xlnm.Print_Area" localSheetId="10">'K. SOLVENCY MARGIN REQUIREMENT'!$A$1:$E$22</definedName>
    <definedName name="_xlnm.Print_Area" localSheetId="11">'L. ADMISSABLE ASSETS'!$A$1:$C$16</definedName>
    <definedName name="_xlnm.Print_Titles" localSheetId="3">'D. NOTES TO THE BALANCE SHEET'!$1:$2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4" l="1"/>
  <c r="D59" i="14"/>
  <c r="D58" i="14"/>
  <c r="D57" i="14"/>
  <c r="D56" i="14"/>
  <c r="D55" i="14"/>
  <c r="D54" i="14"/>
  <c r="D53" i="14"/>
  <c r="D52" i="14"/>
  <c r="D51" i="14"/>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60" i="12"/>
  <c r="D59" i="12"/>
  <c r="D58" i="12"/>
  <c r="D57" i="12"/>
  <c r="D56" i="12"/>
  <c r="D55" i="12"/>
  <c r="D54" i="12"/>
  <c r="D53" i="12"/>
  <c r="D52" i="12"/>
  <c r="D51" i="12"/>
  <c r="D50" i="12"/>
  <c r="D49" i="12"/>
  <c r="D48" i="12"/>
  <c r="D47" i="12"/>
  <c r="D46" i="12"/>
  <c r="D45" i="12"/>
  <c r="D44" i="12"/>
  <c r="D43" i="12"/>
  <c r="D42" i="12"/>
  <c r="D41" i="12"/>
  <c r="D40" i="12"/>
  <c r="D39" i="12"/>
  <c r="D7" i="14"/>
  <c r="D8" i="14"/>
  <c r="D9" i="14"/>
  <c r="D10" i="14"/>
  <c r="D11" i="14"/>
  <c r="D12" i="14"/>
  <c r="D13" i="14"/>
  <c r="D14" i="14"/>
  <c r="D15" i="14"/>
  <c r="D16" i="14"/>
  <c r="D17" i="14"/>
  <c r="D18" i="14"/>
  <c r="D19" i="14"/>
  <c r="D6" i="14"/>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6" i="12"/>
  <c r="D16" i="8" l="1"/>
  <c r="E18" i="8" s="1"/>
  <c r="D51" i="3" l="1"/>
  <c r="C51" i="3"/>
  <c r="E35" i="7"/>
  <c r="F23" i="5" l="1"/>
  <c r="F24" i="5"/>
  <c r="D28" i="5"/>
  <c r="E28" i="5"/>
  <c r="C28" i="5"/>
  <c r="D13" i="3" l="1"/>
  <c r="D46" i="4"/>
  <c r="D18" i="2" s="1"/>
  <c r="D41" i="4"/>
  <c r="D16" i="2" s="1"/>
  <c r="D23" i="4"/>
  <c r="D29" i="4"/>
  <c r="D9" i="4"/>
  <c r="D11" i="4" s="1"/>
  <c r="D9" i="2" s="1"/>
  <c r="D77" i="3"/>
  <c r="D25" i="1" s="1"/>
  <c r="D71" i="3"/>
  <c r="D21" i="1" s="1"/>
  <c r="D57" i="3"/>
  <c r="D20" i="1" s="1"/>
  <c r="D40" i="3"/>
  <c r="D12" i="1" s="1"/>
  <c r="D29" i="3"/>
  <c r="D11" i="1" s="1"/>
  <c r="D23" i="3"/>
  <c r="D10" i="1" s="1"/>
  <c r="D17" i="3"/>
  <c r="D9" i="1" s="1"/>
  <c r="D11" i="2"/>
  <c r="D13" i="1"/>
  <c r="C14" i="9"/>
  <c r="C77" i="3"/>
  <c r="C71" i="3"/>
  <c r="C21" i="1" s="1"/>
  <c r="C12" i="5"/>
  <c r="D12" i="5"/>
  <c r="E12" i="5"/>
  <c r="F16" i="5"/>
  <c r="C10" i="3" s="1"/>
  <c r="F18" i="5"/>
  <c r="C11" i="3" s="1"/>
  <c r="F20" i="5"/>
  <c r="C12" i="3" s="1"/>
  <c r="C14" i="3"/>
  <c r="C13" i="7"/>
  <c r="E13" i="7" s="1"/>
  <c r="C14" i="7"/>
  <c r="E14" i="7" s="1"/>
  <c r="F26" i="5"/>
  <c r="C15" i="7" s="1"/>
  <c r="E15" i="7" s="1"/>
  <c r="E5" i="7"/>
  <c r="E7" i="7"/>
  <c r="E8" i="7"/>
  <c r="E9" i="7"/>
  <c r="E21" i="7"/>
  <c r="E26" i="7"/>
  <c r="E27" i="7"/>
  <c r="E28" i="7"/>
  <c r="C18" i="7"/>
  <c r="E18" i="7" s="1"/>
  <c r="C19" i="7"/>
  <c r="E19" i="7" s="1"/>
  <c r="C24" i="7"/>
  <c r="E24" i="7" s="1"/>
  <c r="C25" i="7"/>
  <c r="E25" i="7" s="1"/>
  <c r="C29" i="7"/>
  <c r="E29" i="7" s="1"/>
  <c r="C30" i="7"/>
  <c r="E30" i="7" s="1"/>
  <c r="C31" i="7"/>
  <c r="E31" i="7" s="1"/>
  <c r="C57" i="3"/>
  <c r="C20" i="1" s="1"/>
  <c r="C22" i="5"/>
  <c r="D22" i="5"/>
  <c r="C15" i="3"/>
  <c r="F10" i="5"/>
  <c r="C8" i="3" s="1"/>
  <c r="F8" i="5"/>
  <c r="C7" i="3" s="1"/>
  <c r="E22" i="5"/>
  <c r="F14" i="5"/>
  <c r="F13" i="5"/>
  <c r="C46" i="4"/>
  <c r="C18" i="2" s="1"/>
  <c r="C41" i="4"/>
  <c r="C16" i="2" s="1"/>
  <c r="C11" i="2"/>
  <c r="C23" i="4"/>
  <c r="C29" i="4"/>
  <c r="C9" i="4"/>
  <c r="C11" i="4" s="1"/>
  <c r="C9" i="2" s="1"/>
  <c r="C13" i="1"/>
  <c r="C40" i="3"/>
  <c r="C12" i="1" s="1"/>
  <c r="C29" i="3"/>
  <c r="C11" i="1" s="1"/>
  <c r="C23" i="3"/>
  <c r="C10" i="1" s="1"/>
  <c r="C25" i="1" l="1"/>
  <c r="E8" i="8"/>
  <c r="E19" i="8" s="1"/>
  <c r="D22" i="2"/>
  <c r="C30" i="4"/>
  <c r="C10" i="2" s="1"/>
  <c r="C11" i="7"/>
  <c r="E11" i="7" s="1"/>
  <c r="C12" i="7"/>
  <c r="E12" i="7" s="1"/>
  <c r="D30" i="4"/>
  <c r="D10" i="2" s="1"/>
  <c r="D12" i="2" s="1"/>
  <c r="D24" i="2" s="1"/>
  <c r="D28" i="2" s="1"/>
  <c r="F22" i="5"/>
  <c r="F12" i="5"/>
  <c r="C10" i="7" s="1"/>
  <c r="E10" i="7" s="1"/>
  <c r="D15" i="1"/>
  <c r="C22" i="2"/>
  <c r="C12" i="2"/>
  <c r="C13" i="3"/>
  <c r="F28" i="5"/>
  <c r="C19" i="1"/>
  <c r="C23" i="1" s="1"/>
  <c r="C16" i="3"/>
  <c r="D19" i="1"/>
  <c r="D23" i="1" s="1"/>
  <c r="D27" i="1" s="1"/>
  <c r="C9" i="3" l="1"/>
  <c r="C24" i="2"/>
  <c r="C28" i="2" s="1"/>
  <c r="E33" i="7"/>
  <c r="E37" i="7" s="1"/>
  <c r="C25" i="6"/>
  <c r="C21" i="6"/>
  <c r="C27" i="1"/>
  <c r="E41" i="7"/>
  <c r="C17" i="3"/>
  <c r="C9" i="1" l="1"/>
  <c r="C15" i="1" s="1"/>
  <c r="D11" i="8"/>
  <c r="C22" i="6"/>
  <c r="C23" i="6" s="1"/>
  <c r="C24" i="6" l="1"/>
  <c r="C26" i="6" s="1"/>
</calcChain>
</file>

<file path=xl/sharedStrings.xml><?xml version="1.0" encoding="utf-8"?>
<sst xmlns="http://schemas.openxmlformats.org/spreadsheetml/2006/main" count="335" uniqueCount="261">
  <si>
    <t>CURRENT</t>
  </si>
  <si>
    <t>YEAR</t>
  </si>
  <si>
    <t>ASSETS</t>
  </si>
  <si>
    <t>Investments</t>
  </si>
  <si>
    <t>Fixed Assets</t>
  </si>
  <si>
    <t>Affiliated Companies</t>
  </si>
  <si>
    <t>Current Assets</t>
  </si>
  <si>
    <t xml:space="preserve">Intangibles         </t>
  </si>
  <si>
    <t>TOTAL ASSETS</t>
  </si>
  <si>
    <t>LIABILITIES AND SHAREHOLDERS’ EQUITY</t>
  </si>
  <si>
    <t xml:space="preserve">Technical Provisions </t>
  </si>
  <si>
    <t>Long Term Liabilities</t>
  </si>
  <si>
    <t>Current Liabilities</t>
  </si>
  <si>
    <t xml:space="preserve">      </t>
  </si>
  <si>
    <t>TOTAL LIABILITIES</t>
  </si>
  <si>
    <t>TOTAL LIABILITIES AND SHAREHOLDERS' EQUITY</t>
  </si>
  <si>
    <t xml:space="preserve">  </t>
  </si>
  <si>
    <t xml:space="preserve"> </t>
  </si>
  <si>
    <t>Net earned premiums</t>
  </si>
  <si>
    <t>Investment income</t>
  </si>
  <si>
    <t xml:space="preserve">Other income </t>
  </si>
  <si>
    <t>TOTAL INCOME</t>
  </si>
  <si>
    <t>Net claims incurred</t>
  </si>
  <si>
    <t>Commissions and other acquisition costs</t>
  </si>
  <si>
    <t xml:space="preserve">General and administrative expenses </t>
  </si>
  <si>
    <t>Change in technical provisions</t>
  </si>
  <si>
    <t>Policyholders’ dividends</t>
  </si>
  <si>
    <t xml:space="preserve">Other expenditures </t>
  </si>
  <si>
    <t>TOTAL EXPENDITURES</t>
  </si>
  <si>
    <t>Less: Corporate taxes</t>
  </si>
  <si>
    <t>NET INCOME (LOSS) AFTER TAXES</t>
  </si>
  <si>
    <t>Shares</t>
  </si>
  <si>
    <t>Bonds</t>
  </si>
  <si>
    <t>Real Estate</t>
  </si>
  <si>
    <t xml:space="preserve">Time Deposits </t>
  </si>
  <si>
    <t>Mortgage Loans</t>
  </si>
  <si>
    <t>Policy Loans</t>
  </si>
  <si>
    <t>Other Loans</t>
  </si>
  <si>
    <t>- Secured</t>
  </si>
  <si>
    <t>- Unsecured</t>
  </si>
  <si>
    <t>Total</t>
  </si>
  <si>
    <t>Office Furniture and Equipment</t>
  </si>
  <si>
    <t>Loans</t>
  </si>
  <si>
    <t>Current Accounts</t>
  </si>
  <si>
    <t>Uncollected Premiums from Direct Business</t>
  </si>
  <si>
    <t>Amounts Receivable from Reinsurers</t>
  </si>
  <si>
    <t>Previous Year</t>
  </si>
  <si>
    <t xml:space="preserve">Additions </t>
  </si>
  <si>
    <t>Deductions</t>
  </si>
  <si>
    <t>Premiums Paid in Advance</t>
  </si>
  <si>
    <t>Premiums in Suspense</t>
  </si>
  <si>
    <t>Benefits Payable</t>
  </si>
  <si>
    <t>Bank Overdrafts and Loans</t>
  </si>
  <si>
    <t>Corporate Taxes Payable</t>
  </si>
  <si>
    <t>Dividends Payable to Policyholders</t>
  </si>
  <si>
    <t>Dividends Payable to Shareholders</t>
  </si>
  <si>
    <t>Amounts Payable to Affiliates</t>
  </si>
  <si>
    <t>Direct Written Premiums</t>
  </si>
  <si>
    <t>Assumed Reinsurance Premiums</t>
  </si>
  <si>
    <t>Gross Written Premiums</t>
  </si>
  <si>
    <t>Less: Ceded Reinsurance Premiums</t>
  </si>
  <si>
    <t xml:space="preserve">Direct Investment Income </t>
  </si>
  <si>
    <t>Dividend Income</t>
  </si>
  <si>
    <t>Interest on Bonds</t>
  </si>
  <si>
    <t>Interest on Time Deposits</t>
  </si>
  <si>
    <t>Interest on Mortgage Loans</t>
  </si>
  <si>
    <t>Interest on Policy Loans</t>
  </si>
  <si>
    <t>Interest on Other Loans</t>
  </si>
  <si>
    <t>Revaluation Adjustments</t>
  </si>
  <si>
    <t>Capital Gain / (Loss) On Sales</t>
  </si>
  <si>
    <t>TOTAL INVESTMENT INCOME</t>
  </si>
  <si>
    <t>Maturities / lapses</t>
  </si>
  <si>
    <t>Surrenders</t>
  </si>
  <si>
    <t>Less: Ceded Claims Recovered</t>
  </si>
  <si>
    <t>Personnel costs (including social premiums)</t>
  </si>
  <si>
    <t>TOTAL</t>
  </si>
  <si>
    <t xml:space="preserve">INVESTMENTS </t>
  </si>
  <si>
    <t>-  Own use</t>
  </si>
  <si>
    <t>-  Other</t>
  </si>
  <si>
    <t>Mortgage loans</t>
  </si>
  <si>
    <t>Policy loans</t>
  </si>
  <si>
    <t>Other loans</t>
  </si>
  <si>
    <t>-  Secured</t>
  </si>
  <si>
    <t>-  Unsecured</t>
  </si>
  <si>
    <t>TOTAL  INVESTMENTS</t>
  </si>
  <si>
    <t>Table I</t>
  </si>
  <si>
    <t>% of</t>
  </si>
  <si>
    <t>Required amount in Local</t>
  </si>
  <si>
    <t>First 10 million</t>
  </si>
  <si>
    <t>4 million</t>
  </si>
  <si>
    <t>Second 10 million</t>
  </si>
  <si>
    <t>5 million</t>
  </si>
  <si>
    <t>Remainder</t>
  </si>
  <si>
    <t>60% of the remainder</t>
  </si>
  <si>
    <t>9 million + 60% of the remainder</t>
  </si>
  <si>
    <t>Required local investments (40%)</t>
  </si>
  <si>
    <t>Required local investments (50%)</t>
  </si>
  <si>
    <t>Required local investments (60%)</t>
  </si>
  <si>
    <t>ADMISSABLE ASSETS</t>
  </si>
  <si>
    <t>Government Bonds</t>
  </si>
  <si>
    <t>Time Deposits</t>
  </si>
  <si>
    <t>1.50-1.60</t>
  </si>
  <si>
    <t xml:space="preserve">Mortgage and Policy Loans </t>
  </si>
  <si>
    <t xml:space="preserve">Other Fixed Assets </t>
  </si>
  <si>
    <t>Other</t>
  </si>
  <si>
    <t>Total weighted assets</t>
  </si>
  <si>
    <t>Assets available to cover Technical Provisions</t>
  </si>
  <si>
    <t>Less: Technical Provisions</t>
  </si>
  <si>
    <t>Solvency Margin Calculation Life Insurance Company</t>
  </si>
  <si>
    <t>Shareholders’ Equity</t>
  </si>
  <si>
    <t>(= available solvency margin)</t>
  </si>
  <si>
    <t>A</t>
  </si>
  <si>
    <t>Technical Provisions</t>
  </si>
  <si>
    <t xml:space="preserve">8% thereof or </t>
  </si>
  <si>
    <t xml:space="preserve">a minimum of AFL 400,000 or AFL 500,000 </t>
  </si>
  <si>
    <t>B</t>
  </si>
  <si>
    <t>A. BALANCE SHEET</t>
  </si>
  <si>
    <t>B. INCOME STATEMENT</t>
  </si>
  <si>
    <t>D.    NOTES TO THE BALANCE SHEET</t>
  </si>
  <si>
    <t>LOCAL INVESTMENTS 1)</t>
  </si>
  <si>
    <t>AFL</t>
  </si>
  <si>
    <t>FOREIGN INVESTMENTS</t>
  </si>
  <si>
    <t>1) Excluding shareholders’ equity (paid-in capital, reserves and retained earnings) or assigned capital.</t>
  </si>
  <si>
    <t>Corporate-High credit quality</t>
  </si>
  <si>
    <t>Corporate-Medium to low grade quality</t>
  </si>
  <si>
    <t>Other Loans – secured</t>
  </si>
  <si>
    <t>Real Estate-in own use</t>
  </si>
  <si>
    <t>Reinsurance Receivables</t>
  </si>
  <si>
    <t>Shares certificates, debentures, profit-sharing certificate and other similar securities</t>
  </si>
  <si>
    <t>Acknowledgement of debt towards the insurer, not being treasury bills or debentures, issued by or guaranteed by the Government of Aruba or other public entities in Aruba</t>
  </si>
  <si>
    <t>INCOME</t>
  </si>
  <si>
    <t>EXPENDITURES</t>
  </si>
  <si>
    <t>NET INCOME (LOSS) BEFORE TAXES</t>
  </si>
  <si>
    <t>INVESTMENTS</t>
  </si>
  <si>
    <t>FIXED ASSETS</t>
  </si>
  <si>
    <t>Other-specify</t>
  </si>
  <si>
    <t>Agents' and Brokers' debit balances</t>
  </si>
  <si>
    <t>CURRENT ASSETS</t>
  </si>
  <si>
    <t>Amounts Due from members (Mutual Companies)</t>
  </si>
  <si>
    <t>INTANGIBLES</t>
  </si>
  <si>
    <t>Specify</t>
  </si>
  <si>
    <t>TECHNICAL PROVISIONS</t>
  </si>
  <si>
    <t>LONG TERM LIABILITIES</t>
  </si>
  <si>
    <t>Agents' and Brokers' credit balances</t>
  </si>
  <si>
    <t>CURRENT LIABILITIES</t>
  </si>
  <si>
    <t>SHAREHOLDERS’ EQUITY</t>
  </si>
  <si>
    <t>Reserves-specify</t>
  </si>
  <si>
    <t>Issued and paid-in capital</t>
  </si>
  <si>
    <t>Retained earnings</t>
  </si>
  <si>
    <t>NET EARNED PREMIUMS</t>
  </si>
  <si>
    <t>INVESTMENT INCOME</t>
  </si>
  <si>
    <t>Income from rent</t>
  </si>
  <si>
    <t>Indirect Investment Income</t>
  </si>
  <si>
    <t>NET CLAIMS INCURRED</t>
  </si>
  <si>
    <t>GENERAL AND ADMINISTRATIVE EXPENSES</t>
  </si>
  <si>
    <t>Death Claims</t>
  </si>
  <si>
    <t>E. NOTES TO THE INCOME STATEMENT</t>
  </si>
  <si>
    <t>Time deposits</t>
  </si>
  <si>
    <t>Investments in Afl.</t>
  </si>
  <si>
    <t>Total required local investments        (A)</t>
  </si>
  <si>
    <t>Surplus/Deficit                                    (B-A)</t>
  </si>
  <si>
    <t>Other Loans – unsecured</t>
  </si>
  <si>
    <t>Outstanding Amount</t>
  </si>
  <si>
    <t>Weight Factor</t>
  </si>
  <si>
    <t>Weighted Assets</t>
  </si>
  <si>
    <t>Other investments</t>
  </si>
  <si>
    <t>Treasury Bonds issued by the Government of Aruba</t>
  </si>
  <si>
    <t>Proof of Partnership rights</t>
  </si>
  <si>
    <t>Certificates of the assets as referred to in points 2 and 3</t>
  </si>
  <si>
    <t>Scrip certificates of the assets as referred to in points 1 up to and including 3</t>
  </si>
  <si>
    <t>Table II</t>
  </si>
  <si>
    <t>1) Local investments denominated in local currency (Afl.) and foreign currencies (Fc).</t>
  </si>
  <si>
    <t>Coverage ratio (in percent)</t>
  </si>
  <si>
    <t>AFFILIATED COMPANIES</t>
  </si>
  <si>
    <t>Due from other depository corporations</t>
  </si>
  <si>
    <t>Amounts due to Reinsurers</t>
  </si>
  <si>
    <t>OTHER INCOME</t>
  </si>
  <si>
    <t>Real estate</t>
  </si>
  <si>
    <t>Cash on Hand</t>
  </si>
  <si>
    <t xml:space="preserve">Amounts in AFL </t>
  </si>
  <si>
    <t>Investment Income due or accrued</t>
  </si>
  <si>
    <t>Members' Loan/Loans Affiliates</t>
  </si>
  <si>
    <t>2.20-2.30</t>
  </si>
  <si>
    <t>Acknowledgement of debt towards the insurer, not being debentures, issued by companies incorporated in Aruba or issued by companies incorporated in Aruba for which a license pursuant to section  4 or 24 of the State Ordinance on the Supervision on the Credit System (AB 1998 no. 16) has been granted</t>
  </si>
  <si>
    <t>Loans from Financial Institutions</t>
  </si>
  <si>
    <t>Other item description</t>
  </si>
  <si>
    <t>1.80 Investments other</t>
  </si>
  <si>
    <t>2.18 Direct investment income other</t>
  </si>
  <si>
    <t>2.30 Fixed assets other</t>
  </si>
  <si>
    <t>2.23 Indirect investment income other</t>
  </si>
  <si>
    <t>4.80 Current assets other</t>
  </si>
  <si>
    <t>3.00 Other income</t>
  </si>
  <si>
    <t>5.00 Intangibles</t>
  </si>
  <si>
    <t>4.40 Net claims incurred other</t>
  </si>
  <si>
    <t>7.30 Long term liabilities other</t>
  </si>
  <si>
    <t>6.20 General and administrative expenses other</t>
  </si>
  <si>
    <t>8.55 Current liabilities other</t>
  </si>
  <si>
    <t>Afl.</t>
  </si>
  <si>
    <t>Fc</t>
  </si>
  <si>
    <t>PREVIOUS</t>
  </si>
  <si>
    <t>Other item specified</t>
  </si>
  <si>
    <t>H. BREAK-DOWN OF THE INVESTMENTS</t>
  </si>
  <si>
    <t>I. THE 40-60% INVESTMENT RULE</t>
  </si>
  <si>
    <t>K. SOLVENCY MARGIN REQUIREMENT</t>
  </si>
  <si>
    <t>L. ADMISSABLE ASSETS TO COVER THE MINIMUM SOLVENCY</t>
  </si>
  <si>
    <t>Agents'/brokers' balances, 90 days and under</t>
  </si>
  <si>
    <t>Uncollected Premiums, 90 days and under</t>
  </si>
  <si>
    <t>Investment Income due, 90 days and under</t>
  </si>
  <si>
    <t>5% of Total investments</t>
  </si>
  <si>
    <r>
      <t>Excess intercompany current accounts receivable</t>
    </r>
    <r>
      <rPr>
        <b/>
        <vertAlign val="superscript"/>
        <sz val="10"/>
        <color theme="1"/>
        <rFont val="Times New Roman"/>
        <family val="1"/>
      </rPr>
      <t>1</t>
    </r>
  </si>
  <si>
    <r>
      <t>Required solvency margin</t>
    </r>
    <r>
      <rPr>
        <vertAlign val="superscript"/>
        <sz val="10"/>
        <color theme="1"/>
        <rFont val="Times New Roman"/>
        <family val="1"/>
      </rPr>
      <t>2</t>
    </r>
  </si>
  <si>
    <t>C</t>
  </si>
  <si>
    <t xml:space="preserve">It should be emphasized that no rights can be derived from the 40-60% investment rule, which is merely one of the criteria the CBA uses to evaluate requests from institutional investors for a foreign exchange license. Account is also taken, among other things, of the monetary policy stance and the development in the official international reserve position. </t>
  </si>
  <si>
    <t>Balance sheet items</t>
  </si>
  <si>
    <t>Income statement items</t>
  </si>
  <si>
    <t>9.20 Reserves</t>
  </si>
  <si>
    <t>Contingent Liabilities</t>
  </si>
  <si>
    <t>Commitments</t>
  </si>
  <si>
    <t>Related Party Transactions</t>
  </si>
  <si>
    <r>
      <t xml:space="preserve">Shareholders' Equity </t>
    </r>
    <r>
      <rPr>
        <vertAlign val="superscript"/>
        <sz val="10"/>
        <color theme="1"/>
        <rFont val="Times New Roman"/>
        <family val="1"/>
      </rPr>
      <t>1</t>
    </r>
  </si>
  <si>
    <t>Contingent Liabilities (provide details)</t>
  </si>
  <si>
    <t>Commitments (provide details)</t>
  </si>
  <si>
    <t>Related Party Transactions (provide details)</t>
  </si>
  <si>
    <t>OFF BALANCE SHEET ITEMS</t>
  </si>
  <si>
    <t>Sub-total</t>
  </si>
  <si>
    <t>F. OTHER ITEMS  - NOTES TO THE BALANCE SHEET</t>
  </si>
  <si>
    <r>
      <t xml:space="preserve">Items pertaining to appendix </t>
    </r>
    <r>
      <rPr>
        <i/>
        <sz val="10"/>
        <color theme="1"/>
        <rFont val="Times New Roman"/>
        <family val="1"/>
      </rPr>
      <t>D. Notes to the balance sheet</t>
    </r>
    <r>
      <rPr>
        <sz val="10"/>
        <color theme="1"/>
        <rFont val="Times New Roman"/>
        <family val="1"/>
      </rPr>
      <t xml:space="preserve"> for which further specification is required.</t>
    </r>
  </si>
  <si>
    <t>G. OTHER ITEMS - NOTES TO THE INCOME STATEMENT</t>
  </si>
  <si>
    <r>
      <t xml:space="preserve">Items pertaining to appendix </t>
    </r>
    <r>
      <rPr>
        <i/>
        <sz val="10"/>
        <color theme="1"/>
        <rFont val="Times New Roman"/>
        <family val="1"/>
      </rPr>
      <t>E. Notes to the income statement</t>
    </r>
    <r>
      <rPr>
        <sz val="10"/>
        <color theme="1"/>
        <rFont val="Times New Roman"/>
        <family val="1"/>
      </rPr>
      <t xml:space="preserve"> for which further specification is required.</t>
    </r>
  </si>
  <si>
    <t>Total liabilities</t>
  </si>
  <si>
    <r>
      <t xml:space="preserve">Total liabilities insurance companies </t>
    </r>
    <r>
      <rPr>
        <vertAlign val="superscript"/>
        <sz val="10"/>
        <color theme="1"/>
        <rFont val="Times New Roman"/>
        <family val="1"/>
      </rPr>
      <t>1)</t>
    </r>
  </si>
  <si>
    <r>
      <t xml:space="preserve">Actual local investments </t>
    </r>
    <r>
      <rPr>
        <vertAlign val="superscript"/>
        <sz val="10"/>
        <color theme="1"/>
        <rFont val="Times New Roman"/>
        <family val="1"/>
      </rPr>
      <t xml:space="preserve">2) </t>
    </r>
    <r>
      <rPr>
        <sz val="10"/>
        <color theme="1"/>
        <rFont val="Times New Roman"/>
        <family val="1"/>
      </rPr>
      <t xml:space="preserve">                (B)</t>
    </r>
  </si>
  <si>
    <t>2) Local investments denominated in Aruban Florins and foreign currencies.</t>
  </si>
  <si>
    <r>
      <t xml:space="preserve">J. COVERAGE TEST </t>
    </r>
    <r>
      <rPr>
        <b/>
        <vertAlign val="superscript"/>
        <sz val="10"/>
        <color theme="1"/>
        <rFont val="Times New Roman"/>
        <family val="1"/>
      </rPr>
      <t>1</t>
    </r>
  </si>
  <si>
    <r>
      <t xml:space="preserve">Affiliated companies </t>
    </r>
    <r>
      <rPr>
        <b/>
        <vertAlign val="superscript"/>
        <sz val="10"/>
        <color theme="1"/>
        <rFont val="Times New Roman"/>
        <family val="1"/>
      </rPr>
      <t>2</t>
    </r>
  </si>
  <si>
    <t>Current assets:</t>
  </si>
  <si>
    <t>Fixed Assets:</t>
  </si>
  <si>
    <t>Investments:</t>
  </si>
  <si>
    <t>For further guidance please refer to the CBA’s guidelines on the coverage test.</t>
  </si>
  <si>
    <t>1.  In case the company sells insured investment products, whereby the policyholder bears the complete investment risk, the investments and technical provisions associated with these products should not be included in the coverage test calculation. In such case an explanatory note should be added to the coverage test sheet.</t>
  </si>
  <si>
    <t>2. Only branches and agencies of life insurance companies are allowed to include claims on affiliated companies under this line item.</t>
  </si>
  <si>
    <t>3. Only applicable to mutual insurance companies.</t>
  </si>
  <si>
    <t>4. Excluding liabilities to affiliated companies.</t>
  </si>
  <si>
    <r>
      <t>Less: Current liabilities</t>
    </r>
    <r>
      <rPr>
        <vertAlign val="superscript"/>
        <sz val="10"/>
        <color theme="1"/>
        <rFont val="Times New Roman"/>
        <family val="1"/>
      </rPr>
      <t xml:space="preserve"> 4</t>
    </r>
  </si>
  <si>
    <t>According to article 14, paragraph 1 of the SOSIB, an insurer engaged in the life insurance business must have a solvency margin equal eight percent of the provision for insurance obligations at the end of the preceding financial year, without taking the reinsurance portion of these obligations into account.</t>
  </si>
  <si>
    <r>
      <t xml:space="preserve">Furthermore, pursuant to the third paragraph of this article, an insurer must comply with the Solvency Guidelines issued by the CBA. In the case of a life insurer </t>
    </r>
    <r>
      <rPr>
        <b/>
        <sz val="10"/>
        <color theme="1"/>
        <rFont val="Times New Roman"/>
        <family val="1"/>
      </rPr>
      <t>AFL 400,000</t>
    </r>
    <r>
      <rPr>
        <sz val="10"/>
        <color theme="1"/>
        <rFont val="Times New Roman"/>
        <family val="1"/>
      </rPr>
      <t xml:space="preserve"> if the insurer is doing strictly doing life insurance or </t>
    </r>
    <r>
      <rPr>
        <b/>
        <sz val="10"/>
        <color theme="1"/>
        <rFont val="Times New Roman"/>
        <family val="1"/>
      </rPr>
      <t>AFL 500,000</t>
    </r>
    <r>
      <rPr>
        <sz val="10"/>
        <color theme="1"/>
        <rFont val="Times New Roman"/>
        <family val="1"/>
      </rPr>
      <t xml:space="preserve"> if the insurer has been doing both life, accident &amp; sickness insurance prior to July 2001 within the same legal entity.</t>
    </r>
  </si>
  <si>
    <t>1. The outstanding amount of intercompany current accounts receivable that exceeds 5% of Total investments. Not applicable to branches or agencies. Branches or agencies should fill out 0 (zero) under this line item.</t>
  </si>
  <si>
    <t>For further guidance please refer to the CBA’s Guidelines on the Solvency Margin.</t>
  </si>
  <si>
    <t>Amounts in AFL</t>
  </si>
  <si>
    <r>
      <t xml:space="preserve">Surplus/(Deficit) </t>
    </r>
    <r>
      <rPr>
        <b/>
        <i/>
        <sz val="10"/>
        <color theme="1"/>
        <rFont val="Times New Roman"/>
        <family val="1"/>
      </rPr>
      <t>(A-B-C)</t>
    </r>
  </si>
  <si>
    <t>version</t>
  </si>
  <si>
    <t>0.1.0</t>
  </si>
  <si>
    <t>Balance sheet items codes</t>
  </si>
  <si>
    <t>Income statement items codes</t>
  </si>
  <si>
    <t>Other item description code</t>
  </si>
  <si>
    <r>
      <rPr>
        <vertAlign val="superscript"/>
        <sz val="10"/>
        <color theme="1"/>
        <rFont val="Times New Roman"/>
        <family val="1"/>
      </rPr>
      <t>1</t>
    </r>
    <r>
      <rPr>
        <sz val="10"/>
        <color theme="1"/>
        <rFont val="Times New Roman"/>
        <family val="1"/>
      </rPr>
      <t xml:space="preserve">  The assigned capital in the case of a branch or agency.</t>
    </r>
  </si>
  <si>
    <r>
      <t xml:space="preserve">Total Liabilities </t>
    </r>
    <r>
      <rPr>
        <vertAlign val="superscript"/>
        <sz val="10"/>
        <color theme="1"/>
        <rFont val="Times New Roman"/>
        <family val="1"/>
      </rPr>
      <t>1)</t>
    </r>
  </si>
  <si>
    <r>
      <t xml:space="preserve">Amounts due from Members </t>
    </r>
    <r>
      <rPr>
        <vertAlign val="superscript"/>
        <sz val="10"/>
        <color theme="1"/>
        <rFont val="Times New Roman"/>
        <family val="1"/>
      </rPr>
      <t>3</t>
    </r>
  </si>
  <si>
    <r>
      <t xml:space="preserve">2. The highest outcome of either:
• 8% of the “Provision for Insurance Obligations” in the preceding financial year, or
• </t>
    </r>
    <r>
      <rPr>
        <b/>
        <sz val="10"/>
        <color theme="1"/>
        <rFont val="Times New Roman"/>
        <family val="1"/>
      </rPr>
      <t>AFL 400,000</t>
    </r>
    <r>
      <rPr>
        <sz val="10"/>
        <color theme="1"/>
        <rFont val="Times New Roman"/>
        <family val="1"/>
      </rPr>
      <t xml:space="preserve"> if the insurer is doing strictly doing life insurance, or
• </t>
    </r>
    <r>
      <rPr>
        <b/>
        <sz val="10"/>
        <color theme="1"/>
        <rFont val="Times New Roman"/>
        <family val="1"/>
      </rPr>
      <t>AFL 500,000</t>
    </r>
    <r>
      <rPr>
        <sz val="10"/>
        <color theme="1"/>
        <rFont val="Times New Roman"/>
        <family val="1"/>
      </rPr>
      <t xml:space="preserve"> if the insurer has been doing both life, accident &amp; sickness insurance prior to July 2001 within 
   the same legal entity.</t>
    </r>
  </si>
  <si>
    <t>MARGIN OF AFL 400,000 or AFL 500,000</t>
  </si>
  <si>
    <t>Assets to cover the minimum Solvency Margin of AFL 400,000 or AFL 500,000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</si>
</sst>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3" x14ac:knownFonts="1">
    <font>
      <sz val="11"/>
      <color theme="1"/>
      <name val="Calibri"/>
      <family val="2"/>
      <scheme val="minor"/>
    </font>
    <font>
      <b/>
      <sz val="10"/>
      <color theme="1"/>
      <name val="Times New Roman"/>
      <family val="1"/>
    </font>
    <font>
      <sz val="10"/>
      <color theme="1"/>
      <name val="Times New Roman"/>
      <family val="1"/>
    </font>
    <font>
      <sz val="10"/>
      <name val="Times New Roman"/>
      <family val="1"/>
    </font>
    <font>
      <b/>
      <sz val="10"/>
      <name val="Times New Roman"/>
      <family val="1"/>
    </font>
    <font>
      <b/>
      <i/>
      <sz val="10"/>
      <color theme="1"/>
      <name val="Times New Roman"/>
      <family val="1"/>
    </font>
    <font>
      <vertAlign val="superscript"/>
      <sz val="10"/>
      <color theme="1"/>
      <name val="Times New Roman"/>
      <family val="1"/>
    </font>
    <font>
      <sz val="11"/>
      <color theme="1"/>
      <name val="Calibri"/>
      <family val="2"/>
      <scheme val="minor"/>
    </font>
    <font>
      <sz val="11"/>
      <color theme="1"/>
      <name val="Times New Roman"/>
      <family val="1"/>
    </font>
    <font>
      <i/>
      <sz val="10"/>
      <color theme="1"/>
      <name val="Times New Roman"/>
      <family val="1"/>
    </font>
    <font>
      <b/>
      <vertAlign val="superscript"/>
      <sz val="10"/>
      <color theme="1"/>
      <name val="Times New Roman"/>
      <family val="1"/>
    </font>
    <font>
      <sz val="10"/>
      <name val="Arial"/>
      <family val="2"/>
    </font>
    <font>
      <b/>
      <sz val="11"/>
      <color theme="1"/>
      <name val="Times New Roman"/>
      <family val="1"/>
    </font>
  </fonts>
  <fills count="10">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9999"/>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169">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xf>
    <xf numFmtId="0" fontId="1" fillId="0" borderId="1" xfId="0" applyFont="1" applyBorder="1" applyAlignment="1">
      <alignment horizontal="justify" vertical="center"/>
    </xf>
    <xf numFmtId="2" fontId="2" fillId="0" borderId="1" xfId="0" applyNumberFormat="1" applyFont="1" applyBorder="1" applyAlignment="1">
      <alignment horizontal="center" vertical="center"/>
    </xf>
    <xf numFmtId="0" fontId="2" fillId="0" borderId="1" xfId="0" applyFont="1" applyBorder="1" applyAlignment="1">
      <alignment horizontal="justify"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vertical="center"/>
    </xf>
    <xf numFmtId="0" fontId="2" fillId="6" borderId="1" xfId="0" applyFont="1" applyFill="1" applyBorder="1" applyAlignment="1">
      <alignment vertical="center"/>
    </xf>
    <xf numFmtId="0" fontId="1" fillId="6" borderId="1" xfId="0" applyFont="1" applyFill="1" applyBorder="1" applyAlignment="1">
      <alignment vertical="center"/>
    </xf>
    <xf numFmtId="0" fontId="1" fillId="6" borderId="1" xfId="0" applyFont="1" applyFill="1" applyBorder="1" applyAlignment="1">
      <alignment horizontal="center" vertical="center" wrapText="1"/>
    </xf>
    <xf numFmtId="0" fontId="1" fillId="0" borderId="1" xfId="0" applyFont="1" applyBorder="1"/>
    <xf numFmtId="0" fontId="2" fillId="0" borderId="0" xfId="0" applyFont="1" applyBorder="1"/>
    <xf numFmtId="0" fontId="2" fillId="2" borderId="0" xfId="0" applyFont="1" applyFill="1" applyBorder="1" applyAlignment="1">
      <alignment vertical="center"/>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2" fillId="0" borderId="0" xfId="0" applyFont="1" applyBorder="1" applyAlignment="1">
      <alignment vertical="center"/>
    </xf>
    <xf numFmtId="0" fontId="2" fillId="0" borderId="0" xfId="0" applyFont="1" applyFill="1" applyBorder="1"/>
    <xf numFmtId="0" fontId="1" fillId="0" borderId="1" xfId="0" applyFont="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9" xfId="0" applyFont="1" applyFill="1" applyBorder="1" applyAlignment="1">
      <alignment vertical="center"/>
    </xf>
    <xf numFmtId="0" fontId="1" fillId="2" borderId="10" xfId="0" applyFont="1" applyFill="1" applyBorder="1" applyAlignment="1">
      <alignment vertical="center"/>
    </xf>
    <xf numFmtId="0" fontId="2" fillId="2" borderId="10" xfId="0" applyFont="1" applyFill="1" applyBorder="1" applyAlignment="1">
      <alignment vertical="center"/>
    </xf>
    <xf numFmtId="0" fontId="2" fillId="2" borderId="12"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6" fillId="0" borderId="0" xfId="0" applyFont="1" applyBorder="1" applyAlignment="1">
      <alignment horizontal="justify" vertical="center"/>
    </xf>
    <xf numFmtId="0" fontId="1" fillId="4" borderId="10" xfId="0" applyFont="1" applyFill="1" applyBorder="1" applyAlignment="1">
      <alignment horizontal="center" vertical="center"/>
    </xf>
    <xf numFmtId="0" fontId="1" fillId="4" borderId="12" xfId="0" applyFont="1" applyFill="1" applyBorder="1" applyAlignment="1">
      <alignment horizontal="center" vertical="center"/>
    </xf>
    <xf numFmtId="0" fontId="2" fillId="4" borderId="4" xfId="0" applyFont="1" applyFill="1" applyBorder="1"/>
    <xf numFmtId="0" fontId="2" fillId="4" borderId="9" xfId="0" applyFont="1" applyFill="1" applyBorder="1"/>
    <xf numFmtId="0" fontId="2" fillId="0" borderId="1" xfId="0" applyFont="1" applyBorder="1" applyAlignment="1">
      <alignment vertical="center" wrapText="1"/>
    </xf>
    <xf numFmtId="2" fontId="2" fillId="0" borderId="13" xfId="0" applyNumberFormat="1" applyFont="1" applyBorder="1" applyAlignment="1">
      <alignment horizontal="center" vertical="center"/>
    </xf>
    <xf numFmtId="0" fontId="2" fillId="0" borderId="10" xfId="0" applyFont="1" applyBorder="1" applyAlignment="1">
      <alignment horizontal="justify" vertical="center"/>
    </xf>
    <xf numFmtId="0" fontId="1" fillId="0" borderId="12" xfId="0" applyFont="1" applyBorder="1" applyAlignment="1">
      <alignment horizontal="justify" vertical="center"/>
    </xf>
    <xf numFmtId="0" fontId="1" fillId="0" borderId="12" xfId="0" applyFont="1" applyBorder="1" applyAlignment="1">
      <alignment horizontal="center" vertical="center"/>
    </xf>
    <xf numFmtId="0" fontId="2" fillId="4" borderId="1" xfId="0" applyFont="1" applyFill="1" applyBorder="1" applyAlignment="1">
      <alignment horizontal="justify" vertical="center"/>
    </xf>
    <xf numFmtId="0" fontId="1" fillId="0" borderId="10" xfId="0" applyFont="1" applyBorder="1" applyAlignment="1">
      <alignment horizontal="justify" vertical="center"/>
    </xf>
    <xf numFmtId="0" fontId="2" fillId="0" borderId="12" xfId="0" applyFont="1" applyBorder="1" applyAlignment="1">
      <alignment horizontal="justify" vertical="center"/>
    </xf>
    <xf numFmtId="0" fontId="5" fillId="0" borderId="1" xfId="0" applyFont="1" applyBorder="1" applyAlignment="1">
      <alignment horizontal="center" vertical="center"/>
    </xf>
    <xf numFmtId="0" fontId="2" fillId="0" borderId="1" xfId="0" applyFont="1" applyBorder="1" applyAlignment="1">
      <alignment horizontal="center" vertical="top"/>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3" fontId="3" fillId="8" borderId="1" xfId="0" applyNumberFormat="1" applyFont="1" applyFill="1" applyBorder="1" applyAlignment="1">
      <alignment horizontal="right" vertical="center"/>
    </xf>
    <xf numFmtId="3" fontId="2" fillId="0" borderId="1" xfId="0" applyNumberFormat="1" applyFont="1" applyBorder="1" applyAlignment="1">
      <alignment horizontal="justify" vertical="center"/>
    </xf>
    <xf numFmtId="3" fontId="1" fillId="2" borderId="1"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1" fillId="5" borderId="1" xfId="0" applyNumberFormat="1" applyFont="1" applyFill="1" applyBorder="1" applyAlignment="1">
      <alignment horizontal="right" vertical="center"/>
    </xf>
    <xf numFmtId="3" fontId="2" fillId="0" borderId="1" xfId="0" applyNumberFormat="1" applyFont="1" applyBorder="1" applyAlignment="1">
      <alignment horizontal="right" vertical="center" wrapText="1"/>
    </xf>
    <xf numFmtId="3" fontId="2" fillId="8" borderId="1" xfId="0" applyNumberFormat="1" applyFont="1" applyFill="1" applyBorder="1" applyAlignment="1">
      <alignment horizontal="right" vertical="center" wrapText="1"/>
    </xf>
    <xf numFmtId="3" fontId="2" fillId="8" borderId="14" xfId="0" applyNumberFormat="1" applyFont="1" applyFill="1" applyBorder="1" applyAlignment="1">
      <alignment horizontal="right" vertical="center"/>
    </xf>
    <xf numFmtId="3" fontId="1" fillId="8" borderId="1" xfId="1" applyNumberFormat="1" applyFont="1" applyFill="1" applyBorder="1" applyAlignment="1">
      <alignment horizontal="right" vertical="center"/>
    </xf>
    <xf numFmtId="0" fontId="1" fillId="0" borderId="0" xfId="0" applyFont="1"/>
    <xf numFmtId="0" fontId="1" fillId="5" borderId="1" xfId="0" applyFont="1" applyFill="1" applyBorder="1"/>
    <xf numFmtId="164" fontId="1" fillId="8" borderId="1" xfId="2" applyNumberFormat="1" applyFont="1" applyFill="1" applyBorder="1" applyAlignment="1">
      <alignment horizontal="right" vertical="center"/>
    </xf>
    <xf numFmtId="0" fontId="1" fillId="5" borderId="1" xfId="0" applyFont="1" applyFill="1" applyBorder="1" applyAlignment="1">
      <alignment horizontal="center"/>
    </xf>
    <xf numFmtId="3" fontId="4" fillId="5" borderId="1" xfId="0" applyNumberFormat="1" applyFont="1" applyFill="1" applyBorder="1" applyAlignment="1">
      <alignment horizontal="right" vertical="center"/>
    </xf>
    <xf numFmtId="3" fontId="1" fillId="5" borderId="1" xfId="0" applyNumberFormat="1" applyFont="1" applyFill="1" applyBorder="1" applyAlignment="1">
      <alignment horizontal="right" vertical="center" wrapText="1"/>
    </xf>
    <xf numFmtId="3" fontId="1" fillId="8" borderId="1" xfId="0" applyNumberFormat="1" applyFont="1" applyFill="1" applyBorder="1" applyAlignment="1">
      <alignment horizontal="right" vertical="center" wrapText="1"/>
    </xf>
    <xf numFmtId="3" fontId="1" fillId="4"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3" fontId="2" fillId="8" borderId="1" xfId="0" applyNumberFormat="1" applyFont="1" applyFill="1" applyBorder="1" applyAlignment="1">
      <alignment horizontal="right" vertical="center"/>
    </xf>
    <xf numFmtId="3" fontId="2" fillId="4" borderId="1" xfId="0" applyNumberFormat="1" applyFont="1" applyFill="1" applyBorder="1" applyAlignment="1">
      <alignment horizontal="right" vertical="center"/>
    </xf>
    <xf numFmtId="3" fontId="1" fillId="6" borderId="1" xfId="0" applyNumberFormat="1" applyFont="1" applyFill="1" applyBorder="1" applyAlignment="1">
      <alignment horizontal="right" vertical="center"/>
    </xf>
    <xf numFmtId="0" fontId="2" fillId="0" borderId="0" xfId="0" applyFont="1" applyBorder="1" applyAlignment="1">
      <alignment horizontal="left" vertical="center" wrapText="1"/>
    </xf>
    <xf numFmtId="0" fontId="1" fillId="0" borderId="0" xfId="0" applyFont="1" applyBorder="1"/>
    <xf numFmtId="3" fontId="1" fillId="0" borderId="1" xfId="0" applyNumberFormat="1" applyFont="1" applyFill="1" applyBorder="1" applyAlignment="1">
      <alignment horizontal="right" vertical="center" wrapText="1"/>
    </xf>
    <xf numFmtId="3" fontId="2" fillId="8" borderId="1" xfId="1" applyNumberFormat="1" applyFont="1" applyFill="1" applyBorder="1" applyAlignment="1">
      <alignment horizontal="right" vertical="center"/>
    </xf>
    <xf numFmtId="3" fontId="2" fillId="8" borderId="1" xfId="1" applyNumberFormat="1" applyFont="1" applyFill="1" applyBorder="1" applyAlignment="1">
      <alignment horizontal="right"/>
    </xf>
    <xf numFmtId="0" fontId="2" fillId="0" borderId="1" xfId="0" applyFont="1" applyBorder="1" applyAlignment="1">
      <alignment horizontal="left" vertical="top"/>
    </xf>
    <xf numFmtId="3" fontId="2" fillId="0" borderId="1" xfId="0" applyNumberFormat="1" applyFont="1" applyFill="1" applyBorder="1" applyAlignment="1">
      <alignment horizontal="right" vertical="center"/>
    </xf>
    <xf numFmtId="3" fontId="1" fillId="0" borderId="1" xfId="0" applyNumberFormat="1" applyFont="1" applyFill="1" applyBorder="1" applyAlignment="1">
      <alignment horizontal="right" vertical="center"/>
    </xf>
    <xf numFmtId="3" fontId="2" fillId="3" borderId="1" xfId="0" applyNumberFormat="1" applyFont="1" applyFill="1" applyBorder="1" applyAlignment="1">
      <alignment horizontal="right" vertical="center" wrapText="1"/>
    </xf>
    <xf numFmtId="3" fontId="9" fillId="0" borderId="1" xfId="0" applyNumberFormat="1" applyFont="1" applyBorder="1" applyAlignment="1">
      <alignment horizontal="right" vertical="center"/>
    </xf>
    <xf numFmtId="3" fontId="2" fillId="5" borderId="1" xfId="0" applyNumberFormat="1" applyFont="1" applyFill="1" applyBorder="1" applyAlignment="1">
      <alignment horizontal="right" vertical="center"/>
    </xf>
    <xf numFmtId="0" fontId="8" fillId="0" borderId="0" xfId="0" applyFont="1" applyBorder="1"/>
    <xf numFmtId="0" fontId="8" fillId="0" borderId="0" xfId="0" applyFont="1" applyBorder="1" applyAlignment="1">
      <alignment horizontal="justify" vertical="center"/>
    </xf>
    <xf numFmtId="0" fontId="12" fillId="0" borderId="0" xfId="0" applyFont="1"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1" xfId="0" applyFont="1" applyBorder="1" applyAlignment="1">
      <alignment horizontal="center" vertical="center"/>
    </xf>
    <xf numFmtId="3" fontId="2" fillId="0" borderId="1" xfId="0" applyNumberFormat="1" applyFont="1" applyBorder="1" applyAlignment="1">
      <alignment horizontal="right" vertical="center"/>
    </xf>
    <xf numFmtId="3" fontId="1" fillId="8" borderId="1" xfId="0" applyNumberFormat="1" applyFont="1" applyFill="1" applyBorder="1" applyAlignment="1">
      <alignment horizontal="right" vertical="center"/>
    </xf>
    <xf numFmtId="0" fontId="5" fillId="0" borderId="1" xfId="0" applyFont="1" applyBorder="1" applyAlignment="1">
      <alignment horizontal="justify" vertical="center"/>
    </xf>
    <xf numFmtId="3" fontId="2" fillId="7" borderId="1" xfId="0" applyNumberFormat="1" applyFont="1" applyFill="1" applyBorder="1" applyAlignment="1" applyProtection="1">
      <alignment horizontal="right" vertical="center"/>
      <protection locked="0"/>
    </xf>
    <xf numFmtId="3" fontId="2" fillId="9" borderId="1" xfId="0" applyNumberFormat="1" applyFont="1" applyFill="1" applyBorder="1" applyAlignment="1" applyProtection="1">
      <alignment horizontal="right" vertical="center"/>
      <protection locked="0"/>
    </xf>
    <xf numFmtId="3" fontId="1" fillId="7" borderId="1" xfId="0" applyNumberFormat="1" applyFont="1" applyFill="1" applyBorder="1" applyAlignment="1" applyProtection="1">
      <alignment horizontal="right" vertical="center"/>
      <protection locked="0"/>
    </xf>
    <xf numFmtId="3" fontId="1" fillId="9" borderId="1" xfId="0" applyNumberFormat="1" applyFont="1" applyFill="1" applyBorder="1" applyAlignment="1" applyProtection="1">
      <alignment horizontal="right" vertical="center"/>
      <protection locked="0"/>
    </xf>
    <xf numFmtId="3" fontId="2" fillId="7" borderId="1" xfId="0" applyNumberFormat="1" applyFont="1" applyFill="1" applyBorder="1" applyAlignment="1" applyProtection="1">
      <alignment horizontal="right"/>
      <protection locked="0"/>
    </xf>
    <xf numFmtId="3" fontId="2" fillId="7" borderId="1" xfId="0" applyNumberFormat="1" applyFont="1" applyFill="1" applyBorder="1" applyAlignment="1" applyProtection="1">
      <alignment horizontal="right" vertical="center" wrapText="1"/>
      <protection locked="0"/>
    </xf>
    <xf numFmtId="3" fontId="2" fillId="7" borderId="14" xfId="0" applyNumberFormat="1" applyFont="1" applyFill="1" applyBorder="1" applyAlignment="1" applyProtection="1">
      <alignment horizontal="right" vertical="center"/>
      <protection locked="0"/>
    </xf>
    <xf numFmtId="2" fontId="8" fillId="0" borderId="0" xfId="0" applyNumberFormat="1" applyFont="1" applyBorder="1" applyAlignment="1">
      <alignment horizontal="left"/>
    </xf>
    <xf numFmtId="2" fontId="2" fillId="0" borderId="0" xfId="0" applyNumberFormat="1" applyFont="1" applyAlignment="1">
      <alignment horizontal="left"/>
    </xf>
    <xf numFmtId="2" fontId="2" fillId="0" borderId="0" xfId="0" applyNumberFormat="1" applyFont="1" applyBorder="1" applyAlignment="1">
      <alignment horizontal="left"/>
    </xf>
    <xf numFmtId="2" fontId="1" fillId="0" borderId="0" xfId="0" applyNumberFormat="1" applyFont="1" applyBorder="1" applyAlignment="1">
      <alignment horizontal="left"/>
    </xf>
    <xf numFmtId="0" fontId="1" fillId="0" borderId="0" xfId="0" applyFont="1" applyAlignment="1">
      <alignment horizontal="center"/>
    </xf>
    <xf numFmtId="0" fontId="1" fillId="0" borderId="0" xfId="0" applyFont="1" applyBorder="1" applyAlignment="1">
      <alignment horizont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9" xfId="0" applyFont="1" applyFill="1" applyBorder="1" applyAlignment="1">
      <alignment horizontal="justify" vertical="center"/>
    </xf>
    <xf numFmtId="0" fontId="1" fillId="0" borderId="0" xfId="0" applyFont="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3" xfId="0" applyFont="1" applyFill="1" applyBorder="1" applyAlignment="1">
      <alignment horizontal="center" vertical="center"/>
    </xf>
    <xf numFmtId="0" fontId="2" fillId="2" borderId="14" xfId="0" applyFont="1" applyFill="1" applyBorder="1" applyAlignment="1">
      <alignment horizontal="justify" vertical="center"/>
    </xf>
    <xf numFmtId="0" fontId="2" fillId="0" borderId="0" xfId="0" applyFont="1" applyBorder="1" applyAlignment="1">
      <alignment horizontal="left"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1" xfId="0" applyFont="1" applyBorder="1" applyAlignment="1">
      <alignment horizontal="left" vertical="center" wrapText="1"/>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0" xfId="0" applyFont="1" applyFill="1" applyBorder="1" applyAlignment="1">
      <alignment vertical="center"/>
    </xf>
    <xf numFmtId="0" fontId="2" fillId="4" borderId="12" xfId="0" applyFont="1" applyFill="1" applyBorder="1" applyAlignment="1">
      <alignment vertical="center"/>
    </xf>
    <xf numFmtId="0" fontId="1" fillId="2" borderId="4" xfId="0" applyFont="1" applyFill="1" applyBorder="1" applyAlignment="1">
      <alignment vertical="center"/>
    </xf>
    <xf numFmtId="0" fontId="1" fillId="2" borderId="6"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0" borderId="1" xfId="0" applyFont="1" applyBorder="1" applyAlignment="1">
      <alignment horizontal="left"/>
    </xf>
    <xf numFmtId="0" fontId="1" fillId="0" borderId="1" xfId="0" applyFont="1" applyBorder="1" applyAlignment="1">
      <alignment horizontal="left" vertical="center" wrapText="1"/>
    </xf>
    <xf numFmtId="0" fontId="2" fillId="0" borderId="0" xfId="0" applyFont="1" applyBorder="1" applyAlignment="1">
      <alignment horizontal="justify" vertical="center" wrapText="1"/>
    </xf>
    <xf numFmtId="0" fontId="2" fillId="4" borderId="2"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justify" vertical="top"/>
    </xf>
    <xf numFmtId="0" fontId="3" fillId="0" borderId="0" xfId="0" applyFont="1" applyAlignment="1">
      <alignment horizontal="justify" vertical="center" wrapText="1"/>
    </xf>
    <xf numFmtId="0" fontId="3" fillId="0" borderId="0" xfId="0" applyFont="1" applyAlignment="1">
      <alignment horizontal="left"/>
    </xf>
    <xf numFmtId="0" fontId="2" fillId="0" borderId="13" xfId="0" applyFont="1" applyBorder="1" applyAlignment="1">
      <alignment horizontal="left" vertical="center" indent="8"/>
    </xf>
    <xf numFmtId="0" fontId="0" fillId="0" borderId="14" xfId="0" applyBorder="1" applyAlignment="1">
      <alignment horizontal="left" vertical="center" indent="8"/>
    </xf>
    <xf numFmtId="0" fontId="2" fillId="0" borderId="0" xfId="0" applyFont="1" applyAlignment="1">
      <alignment horizontal="justify" vertical="center" wrapText="1"/>
    </xf>
    <xf numFmtId="0" fontId="1" fillId="5" borderId="1" xfId="0" applyFont="1" applyFill="1" applyBorder="1" applyAlignment="1">
      <alignment horizontal="center" vertical="center"/>
    </xf>
    <xf numFmtId="0" fontId="2" fillId="0" borderId="0" xfId="0" applyFont="1" applyAlignment="1">
      <alignment horizontal="left" vertical="top" wrapText="1"/>
    </xf>
    <xf numFmtId="0" fontId="1" fillId="0" borderId="1" xfId="0" applyFont="1" applyBorder="1" applyAlignment="1">
      <alignment horizontal="center" vertical="center"/>
    </xf>
    <xf numFmtId="2" fontId="1" fillId="0" borderId="13" xfId="0" applyNumberFormat="1" applyFont="1" applyBorder="1" applyAlignment="1">
      <alignment horizontal="center" vertical="center"/>
    </xf>
    <xf numFmtId="0" fontId="1" fillId="0" borderId="14" xfId="0" applyFont="1" applyBorder="1" applyAlignment="1">
      <alignment horizontal="center" vertical="center"/>
    </xf>
    <xf numFmtId="3" fontId="2" fillId="0" borderId="1" xfId="0" applyNumberFormat="1" applyFont="1" applyBorder="1" applyAlignment="1">
      <alignment horizontal="right" vertical="center"/>
    </xf>
    <xf numFmtId="3" fontId="1" fillId="8" borderId="1" xfId="0" applyNumberFormat="1" applyFont="1" applyFill="1" applyBorder="1" applyAlignment="1">
      <alignment horizontal="right" vertical="center"/>
    </xf>
    <xf numFmtId="0" fontId="5" fillId="0" borderId="1" xfId="0" applyFont="1" applyBorder="1" applyAlignment="1">
      <alignment horizontal="justify" vertical="center"/>
    </xf>
    <xf numFmtId="0" fontId="5" fillId="0" borderId="12" xfId="0" applyFont="1" applyBorder="1" applyAlignment="1">
      <alignment horizontal="justify" vertical="center"/>
    </xf>
    <xf numFmtId="0" fontId="1" fillId="0" borderId="13" xfId="0" applyFont="1" applyBorder="1" applyAlignment="1">
      <alignment horizontal="left" vertical="center" wrapText="1" indent="8"/>
    </xf>
    <xf numFmtId="0" fontId="1" fillId="0" borderId="14" xfId="0" applyFont="1" applyBorder="1" applyAlignment="1">
      <alignment horizontal="left" vertical="center" wrapText="1" indent="8"/>
    </xf>
    <xf numFmtId="0" fontId="5" fillId="0" borderId="13" xfId="0" applyFont="1" applyBorder="1" applyAlignment="1">
      <alignment horizontal="justify" vertical="center"/>
    </xf>
    <xf numFmtId="0" fontId="0" fillId="0" borderId="14" xfId="0" applyBorder="1" applyAlignment="1">
      <alignment horizontal="justify" vertical="center"/>
    </xf>
    <xf numFmtId="0" fontId="1" fillId="4" borderId="1" xfId="0" applyFont="1" applyFill="1" applyBorder="1" applyAlignment="1">
      <alignment horizontal="justify" vertical="center"/>
    </xf>
    <xf numFmtId="0" fontId="2" fillId="0" borderId="0" xfId="0" applyFont="1" applyAlignment="1">
      <alignment horizontal="justify" vertical="top" wrapText="1"/>
    </xf>
    <xf numFmtId="0" fontId="2" fillId="0" borderId="0" xfId="0" applyFont="1" applyAlignment="1">
      <alignment horizontal="justify" wrapText="1"/>
    </xf>
    <xf numFmtId="0" fontId="1" fillId="0" borderId="0" xfId="0" applyFont="1" applyAlignment="1">
      <alignment horizontal="center" vertical="center"/>
    </xf>
    <xf numFmtId="0" fontId="2" fillId="0" borderId="0" xfId="0" applyFont="1" applyAlignment="1">
      <alignment horizontal="left" vertical="center"/>
    </xf>
    <xf numFmtId="0" fontId="1" fillId="6" borderId="1" xfId="0" applyFont="1" applyFill="1" applyBorder="1" applyAlignment="1">
      <alignment horizontal="center" vertical="center"/>
    </xf>
    <xf numFmtId="0" fontId="2" fillId="7" borderId="1" xfId="0" applyFont="1" applyFill="1" applyBorder="1" applyProtection="1">
      <protection locked="0"/>
    </xf>
  </cellXfs>
  <cellStyles count="4">
    <cellStyle name="Comma" xfId="1" builtinId="3"/>
    <cellStyle name="Normal" xfId="0" builtinId="0"/>
    <cellStyle name="Normal 2 2" xfId="3" xr:uid="{B6A90833-6C96-4002-B79F-4BBE4CFC27E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398C9-9B32-488C-90EC-7D5DA2C5EA50}">
  <sheetPr codeName="Sheet2"/>
  <dimension ref="A1:A2"/>
  <sheetViews>
    <sheetView workbookViewId="0">
      <selection activeCell="C21" sqref="C21"/>
    </sheetView>
  </sheetViews>
  <sheetFormatPr defaultRowHeight="15" x14ac:dyDescent="0.25"/>
  <sheetData>
    <row r="1" spans="1:1" x14ac:dyDescent="0.25">
      <c r="A1" t="s">
        <v>250</v>
      </c>
    </row>
    <row r="2" spans="1:1" x14ac:dyDescent="0.25">
      <c r="A2" t="s">
        <v>251</v>
      </c>
    </row>
  </sheetData>
  <sheetProtection algorithmName="SHA-512" hashValue="6uaNf6nTEtvKJ9PHdNchleLDV+dOFu0HQgt8ui9pDUsc/W669sEPYalRgZjNFFQ4PlLBYrGLS4mTiUY1kVj21g==" saltValue="38kQ02vtoaZafsSGe+NJFw==" spinCount="100000" sheet="1" objects="1" scenarios="1"/>
  <pageMargins left="0.7" right="0.7" top="0.75" bottom="0.75" header="0.3" footer="0.3"/>
  <pageSetup paperSize="0" orientation="portrait" horizontalDpi="0" verticalDpi="0" copies="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E48"/>
  <sheetViews>
    <sheetView zoomScaleNormal="100" zoomScaleSheetLayoutView="106" workbookViewId="0">
      <selection activeCell="C5" sqref="C5"/>
    </sheetView>
  </sheetViews>
  <sheetFormatPr defaultColWidth="0" defaultRowHeight="12.75" zeroHeight="1" x14ac:dyDescent="0.2"/>
  <cols>
    <col min="1" max="1" width="11.28515625" style="1" customWidth="1"/>
    <col min="2" max="2" width="41.140625" style="1" bestFit="1" customWidth="1"/>
    <col min="3" max="3" width="18.7109375" style="1" customWidth="1"/>
    <col min="4" max="4" width="10.7109375" style="1" customWidth="1"/>
    <col min="5" max="5" width="18.7109375" style="1" customWidth="1"/>
    <col min="6" max="16384" width="22.42578125" style="1" hidden="1"/>
  </cols>
  <sheetData>
    <row r="1" spans="1:5" ht="15.75" x14ac:dyDescent="0.2">
      <c r="A1" s="108" t="s">
        <v>233</v>
      </c>
      <c r="B1" s="108"/>
      <c r="C1" s="108"/>
      <c r="D1" s="108"/>
      <c r="E1" s="108"/>
    </row>
    <row r="2" spans="1:5" x14ac:dyDescent="0.2"/>
    <row r="3" spans="1:5" ht="27" customHeight="1" x14ac:dyDescent="0.2">
      <c r="A3" s="12"/>
      <c r="B3" s="13" t="s">
        <v>98</v>
      </c>
      <c r="C3" s="14" t="s">
        <v>162</v>
      </c>
      <c r="D3" s="14" t="s">
        <v>163</v>
      </c>
      <c r="E3" s="14" t="s">
        <v>164</v>
      </c>
    </row>
    <row r="4" spans="1:5" x14ac:dyDescent="0.2">
      <c r="A4" s="9">
        <v>1</v>
      </c>
      <c r="B4" s="4" t="s">
        <v>237</v>
      </c>
      <c r="C4" s="4"/>
      <c r="D4" s="4"/>
      <c r="E4" s="4"/>
    </row>
    <row r="5" spans="1:5" x14ac:dyDescent="0.2">
      <c r="A5" s="5">
        <v>1.1000000000000001</v>
      </c>
      <c r="B5" s="6" t="s">
        <v>31</v>
      </c>
      <c r="C5" s="97"/>
      <c r="D5" s="7">
        <v>0.8</v>
      </c>
      <c r="E5" s="74">
        <f>C5*D5</f>
        <v>0</v>
      </c>
    </row>
    <row r="6" spans="1:5" x14ac:dyDescent="0.2">
      <c r="A6" s="5">
        <v>1.2</v>
      </c>
      <c r="B6" s="6" t="s">
        <v>32</v>
      </c>
      <c r="C6" s="94"/>
      <c r="D6" s="8"/>
      <c r="E6" s="94"/>
    </row>
    <row r="7" spans="1:5" x14ac:dyDescent="0.2">
      <c r="A7" s="5"/>
      <c r="B7" s="6" t="s">
        <v>99</v>
      </c>
      <c r="C7" s="97"/>
      <c r="D7" s="7">
        <v>1</v>
      </c>
      <c r="E7" s="74">
        <f t="shared" ref="E7:E15" si="0">C7*D7</f>
        <v>0</v>
      </c>
    </row>
    <row r="8" spans="1:5" x14ac:dyDescent="0.2">
      <c r="A8" s="5"/>
      <c r="B8" s="6" t="s">
        <v>123</v>
      </c>
      <c r="C8" s="97"/>
      <c r="D8" s="7">
        <v>0.95</v>
      </c>
      <c r="E8" s="74">
        <f t="shared" si="0"/>
        <v>0</v>
      </c>
    </row>
    <row r="9" spans="1:5" x14ac:dyDescent="0.2">
      <c r="A9" s="5"/>
      <c r="B9" s="6" t="s">
        <v>124</v>
      </c>
      <c r="C9" s="97"/>
      <c r="D9" s="7">
        <v>0.85</v>
      </c>
      <c r="E9" s="74">
        <f t="shared" si="0"/>
        <v>0</v>
      </c>
    </row>
    <row r="10" spans="1:5" x14ac:dyDescent="0.2">
      <c r="A10" s="5">
        <v>1.3</v>
      </c>
      <c r="B10" s="6" t="s">
        <v>33</v>
      </c>
      <c r="C10" s="74">
        <f>'H.BREAK-DOWN OF THE INVESTMENTS'!F12</f>
        <v>0</v>
      </c>
      <c r="D10" s="7">
        <v>0.9</v>
      </c>
      <c r="E10" s="74">
        <f t="shared" si="0"/>
        <v>0</v>
      </c>
    </row>
    <row r="11" spans="1:5" x14ac:dyDescent="0.2">
      <c r="A11" s="5">
        <v>1.4</v>
      </c>
      <c r="B11" s="6" t="s">
        <v>100</v>
      </c>
      <c r="C11" s="74">
        <f>'H.BREAK-DOWN OF THE INVESTMENTS'!F16</f>
        <v>0</v>
      </c>
      <c r="D11" s="7">
        <v>1</v>
      </c>
      <c r="E11" s="74">
        <f t="shared" si="0"/>
        <v>0</v>
      </c>
    </row>
    <row r="12" spans="1:5" x14ac:dyDescent="0.2">
      <c r="A12" s="8" t="s">
        <v>101</v>
      </c>
      <c r="B12" s="6" t="s">
        <v>102</v>
      </c>
      <c r="C12" s="74">
        <f>'H.BREAK-DOWN OF THE INVESTMENTS'!F18+'H.BREAK-DOWN OF THE INVESTMENTS'!F20</f>
        <v>0</v>
      </c>
      <c r="D12" s="7">
        <v>1</v>
      </c>
      <c r="E12" s="74">
        <f t="shared" si="0"/>
        <v>0</v>
      </c>
    </row>
    <row r="13" spans="1:5" x14ac:dyDescent="0.2">
      <c r="A13" s="8">
        <v>1.71</v>
      </c>
      <c r="B13" s="6" t="s">
        <v>125</v>
      </c>
      <c r="C13" s="74">
        <f>'H.BREAK-DOWN OF THE INVESTMENTS'!F23</f>
        <v>0</v>
      </c>
      <c r="D13" s="7">
        <v>1</v>
      </c>
      <c r="E13" s="74">
        <f t="shared" si="0"/>
        <v>0</v>
      </c>
    </row>
    <row r="14" spans="1:5" x14ac:dyDescent="0.2">
      <c r="A14" s="8">
        <v>1.72</v>
      </c>
      <c r="B14" s="44" t="s">
        <v>161</v>
      </c>
      <c r="C14" s="74">
        <f>'H.BREAK-DOWN OF THE INVESTMENTS'!F24</f>
        <v>0</v>
      </c>
      <c r="D14" s="7">
        <v>0.95</v>
      </c>
      <c r="E14" s="74">
        <f t="shared" si="0"/>
        <v>0</v>
      </c>
    </row>
    <row r="15" spans="1:5" x14ac:dyDescent="0.2">
      <c r="A15" s="43">
        <v>1.8</v>
      </c>
      <c r="B15" s="6" t="s">
        <v>165</v>
      </c>
      <c r="C15" s="61">
        <f>'H.BREAK-DOWN OF THE INVESTMENTS'!F26</f>
        <v>0</v>
      </c>
      <c r="D15" s="7">
        <v>0.65</v>
      </c>
      <c r="E15" s="74">
        <f t="shared" si="0"/>
        <v>0</v>
      </c>
    </row>
    <row r="16" spans="1:5" x14ac:dyDescent="0.2">
      <c r="A16" s="93"/>
      <c r="B16" s="45"/>
      <c r="C16" s="94"/>
      <c r="D16" s="8"/>
      <c r="E16" s="94"/>
    </row>
    <row r="17" spans="1:5" x14ac:dyDescent="0.2">
      <c r="A17" s="9">
        <v>2</v>
      </c>
      <c r="B17" s="4" t="s">
        <v>236</v>
      </c>
      <c r="C17" s="94"/>
      <c r="D17" s="8"/>
      <c r="E17" s="94"/>
    </row>
    <row r="18" spans="1:5" x14ac:dyDescent="0.2">
      <c r="A18" s="5">
        <v>2.1</v>
      </c>
      <c r="B18" s="6" t="s">
        <v>126</v>
      </c>
      <c r="C18" s="74">
        <f>'D. NOTES TO THE BALANCE SHEET'!C20</f>
        <v>0</v>
      </c>
      <c r="D18" s="7">
        <v>0.9</v>
      </c>
      <c r="E18" s="74">
        <f t="shared" ref="E18:E19" si="1">C18*D18</f>
        <v>0</v>
      </c>
    </row>
    <row r="19" spans="1:5" x14ac:dyDescent="0.2">
      <c r="A19" s="8" t="s">
        <v>182</v>
      </c>
      <c r="B19" s="6" t="s">
        <v>103</v>
      </c>
      <c r="C19" s="74">
        <f>'D. NOTES TO THE BALANCE SHEET'!C21+'D. NOTES TO THE BALANCE SHEET'!C22</f>
        <v>0</v>
      </c>
      <c r="D19" s="7">
        <v>0.65</v>
      </c>
      <c r="E19" s="74">
        <f t="shared" si="1"/>
        <v>0</v>
      </c>
    </row>
    <row r="20" spans="1:5" x14ac:dyDescent="0.2">
      <c r="A20" s="93"/>
      <c r="B20" s="4"/>
      <c r="C20" s="94"/>
      <c r="D20" s="8"/>
      <c r="E20" s="94"/>
    </row>
    <row r="21" spans="1:5" ht="15.75" x14ac:dyDescent="0.2">
      <c r="A21" s="9">
        <v>3</v>
      </c>
      <c r="B21" s="4" t="s">
        <v>234</v>
      </c>
      <c r="C21" s="103"/>
      <c r="D21" s="7">
        <v>0.9</v>
      </c>
      <c r="E21" s="74">
        <f>C21*D21</f>
        <v>0</v>
      </c>
    </row>
    <row r="22" spans="1:5" x14ac:dyDescent="0.2">
      <c r="A22" s="46"/>
      <c r="B22" s="45"/>
      <c r="C22" s="94"/>
      <c r="D22" s="8"/>
      <c r="E22" s="94"/>
    </row>
    <row r="23" spans="1:5" x14ac:dyDescent="0.2">
      <c r="A23" s="9">
        <v>4</v>
      </c>
      <c r="B23" s="4" t="s">
        <v>235</v>
      </c>
      <c r="C23" s="94"/>
      <c r="D23" s="8"/>
      <c r="E23" s="94"/>
    </row>
    <row r="24" spans="1:5" x14ac:dyDescent="0.2">
      <c r="A24" s="5">
        <v>4.0999999999999996</v>
      </c>
      <c r="B24" s="6" t="s">
        <v>178</v>
      </c>
      <c r="C24" s="74">
        <f>'D. NOTES TO THE BALANCE SHEET'!C32</f>
        <v>0</v>
      </c>
      <c r="D24" s="7">
        <v>1</v>
      </c>
      <c r="E24" s="74">
        <f t="shared" ref="E24:E31" si="2">C24*D24</f>
        <v>0</v>
      </c>
    </row>
    <row r="25" spans="1:5" x14ac:dyDescent="0.2">
      <c r="A25" s="5">
        <v>4.2</v>
      </c>
      <c r="B25" s="6" t="s">
        <v>174</v>
      </c>
      <c r="C25" s="74">
        <f>'D. NOTES TO THE BALANCE SHEET'!C33</f>
        <v>0</v>
      </c>
      <c r="D25" s="7">
        <v>1</v>
      </c>
      <c r="E25" s="74">
        <f t="shared" si="2"/>
        <v>0</v>
      </c>
    </row>
    <row r="26" spans="1:5" x14ac:dyDescent="0.2">
      <c r="A26" s="5">
        <v>4.3</v>
      </c>
      <c r="B26" s="6" t="s">
        <v>205</v>
      </c>
      <c r="C26" s="97"/>
      <c r="D26" s="7">
        <v>1</v>
      </c>
      <c r="E26" s="74">
        <f t="shared" si="2"/>
        <v>0</v>
      </c>
    </row>
    <row r="27" spans="1:5" x14ac:dyDescent="0.2">
      <c r="A27" s="5">
        <v>4.4000000000000004</v>
      </c>
      <c r="B27" s="6" t="s">
        <v>206</v>
      </c>
      <c r="C27" s="97"/>
      <c r="D27" s="7">
        <v>1</v>
      </c>
      <c r="E27" s="74">
        <f t="shared" si="2"/>
        <v>0</v>
      </c>
    </row>
    <row r="28" spans="1:5" x14ac:dyDescent="0.2">
      <c r="A28" s="5">
        <v>4.5</v>
      </c>
      <c r="B28" s="6" t="s">
        <v>207</v>
      </c>
      <c r="C28" s="97"/>
      <c r="D28" s="7">
        <v>1</v>
      </c>
      <c r="E28" s="74">
        <f t="shared" si="2"/>
        <v>0</v>
      </c>
    </row>
    <row r="29" spans="1:5" x14ac:dyDescent="0.2">
      <c r="A29" s="5">
        <v>4.5999999999999996</v>
      </c>
      <c r="B29" s="6" t="s">
        <v>127</v>
      </c>
      <c r="C29" s="74">
        <f>'D. NOTES TO THE BALANCE SHEET'!C37</f>
        <v>0</v>
      </c>
      <c r="D29" s="7">
        <v>1</v>
      </c>
      <c r="E29" s="74">
        <f t="shared" si="2"/>
        <v>0</v>
      </c>
    </row>
    <row r="30" spans="1:5" ht="15.75" x14ac:dyDescent="0.2">
      <c r="A30" s="5">
        <v>4.7</v>
      </c>
      <c r="B30" s="6" t="s">
        <v>257</v>
      </c>
      <c r="C30" s="74">
        <f>'D. NOTES TO THE BALANCE SHEET'!C38</f>
        <v>0</v>
      </c>
      <c r="D30" s="7">
        <v>1</v>
      </c>
      <c r="E30" s="74">
        <f t="shared" si="2"/>
        <v>0</v>
      </c>
    </row>
    <row r="31" spans="1:5" x14ac:dyDescent="0.2">
      <c r="A31" s="5">
        <v>4.8</v>
      </c>
      <c r="B31" s="6" t="s">
        <v>104</v>
      </c>
      <c r="C31" s="74">
        <f>'D. NOTES TO THE BALANCE SHEET'!C39</f>
        <v>0</v>
      </c>
      <c r="D31" s="7">
        <v>1</v>
      </c>
      <c r="E31" s="74">
        <f t="shared" si="2"/>
        <v>0</v>
      </c>
    </row>
    <row r="32" spans="1:5" x14ac:dyDescent="0.2">
      <c r="A32" s="5"/>
      <c r="B32" s="10"/>
      <c r="C32" s="94"/>
      <c r="D32" s="6"/>
      <c r="E32" s="57"/>
    </row>
    <row r="33" spans="1:5" s="63" customFormat="1" ht="13.5" x14ac:dyDescent="0.2">
      <c r="A33" s="9"/>
      <c r="B33" s="96" t="s">
        <v>105</v>
      </c>
      <c r="C33" s="84"/>
      <c r="D33" s="4"/>
      <c r="E33" s="95">
        <f>SUM(E5:E31)</f>
        <v>0</v>
      </c>
    </row>
    <row r="34" spans="1:5" x14ac:dyDescent="0.2">
      <c r="A34" s="9"/>
      <c r="B34" s="4"/>
      <c r="C34" s="94"/>
      <c r="D34" s="6"/>
      <c r="E34" s="57"/>
    </row>
    <row r="35" spans="1:5" ht="15.75" x14ac:dyDescent="0.2">
      <c r="A35" s="5">
        <v>8</v>
      </c>
      <c r="B35" s="82" t="s">
        <v>243</v>
      </c>
      <c r="C35" s="94"/>
      <c r="D35" s="6"/>
      <c r="E35" s="74">
        <f>'D. NOTES TO THE BALANCE SHEET'!C60+'D. NOTES TO THE BALANCE SHEET'!C61+'D. NOTES TO THE BALANCE SHEET'!C62+'D. NOTES TO THE BALANCE SHEET'!C63+'D. NOTES TO THE BALANCE SHEET'!C64+'D. NOTES TO THE BALANCE SHEET'!C65+'D. NOTES TO THE BALANCE SHEET'!C66+'D. NOTES TO THE BALANCE SHEET'!C67+'D. NOTES TO THE BALANCE SHEET'!C68+'D. NOTES TO THE BALANCE SHEET'!C70</f>
        <v>0</v>
      </c>
    </row>
    <row r="36" spans="1:5" x14ac:dyDescent="0.2">
      <c r="A36" s="93"/>
      <c r="B36" s="4"/>
      <c r="C36" s="94"/>
      <c r="D36" s="6"/>
      <c r="E36" s="57"/>
    </row>
    <row r="37" spans="1:5" s="63" customFormat="1" x14ac:dyDescent="0.2">
      <c r="A37" s="10"/>
      <c r="B37" s="10" t="s">
        <v>106</v>
      </c>
      <c r="C37" s="11"/>
      <c r="D37" s="11"/>
      <c r="E37" s="95">
        <f>E33-E35</f>
        <v>0</v>
      </c>
    </row>
    <row r="38" spans="1:5" x14ac:dyDescent="0.2">
      <c r="A38" s="11"/>
      <c r="B38" s="10"/>
      <c r="C38" s="11"/>
      <c r="D38" s="11"/>
      <c r="E38" s="57"/>
    </row>
    <row r="39" spans="1:5" x14ac:dyDescent="0.2">
      <c r="A39" s="5">
        <v>6</v>
      </c>
      <c r="B39" s="6" t="s">
        <v>107</v>
      </c>
      <c r="C39" s="6"/>
      <c r="D39" s="6"/>
      <c r="E39" s="97"/>
    </row>
    <row r="40" spans="1:5" x14ac:dyDescent="0.2">
      <c r="A40" s="9"/>
      <c r="B40" s="4"/>
      <c r="C40" s="6"/>
      <c r="D40" s="6"/>
      <c r="E40" s="57"/>
    </row>
    <row r="41" spans="1:5" s="63" customFormat="1" x14ac:dyDescent="0.2">
      <c r="A41" s="15"/>
      <c r="B41" s="15" t="s">
        <v>172</v>
      </c>
      <c r="C41" s="15"/>
      <c r="D41" s="15"/>
      <c r="E41" s="65">
        <f>IF(E39=0,0,E37/E39)</f>
        <v>0</v>
      </c>
    </row>
    <row r="42" spans="1:5" x14ac:dyDescent="0.2">
      <c r="A42" s="1" t="s">
        <v>238</v>
      </c>
    </row>
    <row r="43" spans="1:5" x14ac:dyDescent="0.2"/>
    <row r="44" spans="1:5" ht="39" customHeight="1" x14ac:dyDescent="0.2">
      <c r="A44" s="144" t="s">
        <v>239</v>
      </c>
      <c r="B44" s="144"/>
      <c r="C44" s="144"/>
      <c r="D44" s="144"/>
      <c r="E44" s="144"/>
    </row>
    <row r="45" spans="1:5" ht="12.75" customHeight="1" x14ac:dyDescent="0.2">
      <c r="A45" s="143" t="s">
        <v>240</v>
      </c>
      <c r="B45" s="143"/>
      <c r="C45" s="143"/>
      <c r="D45" s="143"/>
      <c r="E45" s="143"/>
    </row>
    <row r="46" spans="1:5" x14ac:dyDescent="0.2">
      <c r="A46" s="145" t="s">
        <v>241</v>
      </c>
      <c r="B46" s="145"/>
      <c r="C46" s="145"/>
      <c r="D46" s="145"/>
      <c r="E46" s="145"/>
    </row>
    <row r="47" spans="1:5" x14ac:dyDescent="0.2">
      <c r="A47" s="1" t="s">
        <v>242</v>
      </c>
    </row>
    <row r="48" spans="1:5" x14ac:dyDescent="0.2"/>
  </sheetData>
  <sheetProtection algorithmName="SHA-512" hashValue="toSbGqoXy1UBSlshQuYV43xAlSSbNWd0Wp0YzveAzMVvT1U8vvMG1Jym319gjlBs55KuzBVKa3cqnFDpv6JFAw==" saltValue="+Sq1jQQjGjeQDABFZGlLEw==" spinCount="100000" sheet="1" objects="1" scenarios="1"/>
  <mergeCells count="4">
    <mergeCell ref="A1:E1"/>
    <mergeCell ref="A45:E45"/>
    <mergeCell ref="A44:E44"/>
    <mergeCell ref="A46:E46"/>
  </mergeCells>
  <printOptions horizontalCentered="1"/>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E22"/>
  <sheetViews>
    <sheetView zoomScaleNormal="100" zoomScaleSheetLayoutView="112" workbookViewId="0">
      <selection activeCell="E13" sqref="E13"/>
    </sheetView>
  </sheetViews>
  <sheetFormatPr defaultColWidth="0" defaultRowHeight="12.75" zeroHeight="1" x14ac:dyDescent="0.2"/>
  <cols>
    <col min="1" max="1" width="12.140625" style="1" customWidth="1"/>
    <col min="2" max="2" width="35.85546875" style="1" customWidth="1"/>
    <col min="3" max="3" width="2.28515625" style="1" bestFit="1" customWidth="1"/>
    <col min="4" max="4" width="18.140625" style="1" customWidth="1"/>
    <col min="5" max="5" width="16.7109375" style="1" customWidth="1"/>
    <col min="6" max="16384" width="9.140625" style="1" hidden="1"/>
  </cols>
  <sheetData>
    <row r="1" spans="1:5" x14ac:dyDescent="0.2">
      <c r="A1" s="108" t="s">
        <v>203</v>
      </c>
      <c r="B1" s="108"/>
      <c r="C1" s="108"/>
      <c r="D1" s="108"/>
      <c r="E1" s="108"/>
    </row>
    <row r="2" spans="1:5" x14ac:dyDescent="0.2"/>
    <row r="3" spans="1:5" ht="47.25" customHeight="1" x14ac:dyDescent="0.2">
      <c r="A3" s="148" t="s">
        <v>244</v>
      </c>
      <c r="B3" s="148"/>
      <c r="C3" s="148"/>
      <c r="D3" s="148"/>
      <c r="E3" s="148"/>
    </row>
    <row r="4" spans="1:5" ht="51" customHeight="1" x14ac:dyDescent="0.2">
      <c r="A4" s="150" t="s">
        <v>245</v>
      </c>
      <c r="B4" s="150"/>
      <c r="C4" s="150"/>
      <c r="D4" s="150"/>
      <c r="E4" s="150"/>
    </row>
    <row r="5" spans="1:5" x14ac:dyDescent="0.2"/>
    <row r="6" spans="1:5" ht="36" customHeight="1" x14ac:dyDescent="0.2">
      <c r="A6" s="149" t="s">
        <v>108</v>
      </c>
      <c r="B6" s="149"/>
      <c r="C6" s="149"/>
      <c r="D6" s="149"/>
      <c r="E6" s="149"/>
    </row>
    <row r="7" spans="1:5" x14ac:dyDescent="0.2">
      <c r="A7" s="6"/>
      <c r="B7" s="44"/>
      <c r="C7" s="6"/>
      <c r="D7" s="151" t="s">
        <v>248</v>
      </c>
      <c r="E7" s="151"/>
    </row>
    <row r="8" spans="1:5" x14ac:dyDescent="0.2">
      <c r="A8" s="152">
        <v>9</v>
      </c>
      <c r="B8" s="48" t="s">
        <v>109</v>
      </c>
      <c r="C8" s="153" t="s">
        <v>111</v>
      </c>
      <c r="D8" s="154"/>
      <c r="E8" s="155">
        <f>'D. NOTES TO THE BALANCE SHEET'!C77</f>
        <v>0</v>
      </c>
    </row>
    <row r="9" spans="1:5" x14ac:dyDescent="0.2">
      <c r="A9" s="152"/>
      <c r="B9" s="49" t="s">
        <v>110</v>
      </c>
      <c r="C9" s="153"/>
      <c r="D9" s="154"/>
      <c r="E9" s="155"/>
    </row>
    <row r="10" spans="1:5" ht="13.5" x14ac:dyDescent="0.2">
      <c r="A10" s="156" t="s">
        <v>17</v>
      </c>
      <c r="B10" s="157"/>
      <c r="C10" s="50"/>
      <c r="D10" s="86"/>
      <c r="E10" s="94"/>
    </row>
    <row r="11" spans="1:5" ht="15" x14ac:dyDescent="0.2">
      <c r="A11" s="146" t="s">
        <v>208</v>
      </c>
      <c r="B11" s="147"/>
      <c r="C11" s="93"/>
      <c r="D11" s="87">
        <f>0.05*'D. NOTES TO THE BALANCE SHEET'!C17</f>
        <v>0</v>
      </c>
      <c r="E11" s="94"/>
    </row>
    <row r="12" spans="1:5" ht="15" x14ac:dyDescent="0.2">
      <c r="A12" s="146"/>
      <c r="B12" s="147"/>
      <c r="C12" s="50"/>
      <c r="D12" s="86"/>
      <c r="E12" s="94"/>
    </row>
    <row r="13" spans="1:5" ht="24.75" customHeight="1" x14ac:dyDescent="0.2">
      <c r="A13" s="158" t="s">
        <v>209</v>
      </c>
      <c r="B13" s="159"/>
      <c r="C13" s="93" t="s">
        <v>115</v>
      </c>
      <c r="D13" s="86"/>
      <c r="E13" s="97"/>
    </row>
    <row r="14" spans="1:5" ht="15" x14ac:dyDescent="0.2">
      <c r="A14" s="160"/>
      <c r="B14" s="161"/>
      <c r="C14" s="50"/>
      <c r="D14" s="86"/>
      <c r="E14" s="94"/>
    </row>
    <row r="15" spans="1:5" x14ac:dyDescent="0.2">
      <c r="A15" s="9">
        <v>6</v>
      </c>
      <c r="B15" s="6" t="s">
        <v>112</v>
      </c>
      <c r="C15" s="8"/>
      <c r="D15" s="97"/>
      <c r="E15" s="94"/>
    </row>
    <row r="16" spans="1:5" x14ac:dyDescent="0.2">
      <c r="A16" s="6"/>
      <c r="B16" s="6" t="s">
        <v>113</v>
      </c>
      <c r="C16" s="8"/>
      <c r="D16" s="74">
        <f>D15*0.08</f>
        <v>0</v>
      </c>
      <c r="E16" s="94"/>
    </row>
    <row r="17" spans="1:5" ht="12.75" customHeight="1" x14ac:dyDescent="0.2">
      <c r="A17" s="6"/>
      <c r="B17" s="6" t="s">
        <v>114</v>
      </c>
      <c r="C17" s="8"/>
      <c r="D17" s="97"/>
      <c r="E17" s="94"/>
    </row>
    <row r="18" spans="1:5" ht="15.75" x14ac:dyDescent="0.2">
      <c r="A18" s="96" t="s">
        <v>17</v>
      </c>
      <c r="B18" s="6" t="s">
        <v>210</v>
      </c>
      <c r="C18" s="93" t="s">
        <v>211</v>
      </c>
      <c r="D18" s="94"/>
      <c r="E18" s="62">
        <f>MAX(D16:D17)</f>
        <v>0</v>
      </c>
    </row>
    <row r="19" spans="1:5" x14ac:dyDescent="0.2">
      <c r="A19" s="162" t="s">
        <v>249</v>
      </c>
      <c r="B19" s="162"/>
      <c r="C19" s="47"/>
      <c r="D19" s="75"/>
      <c r="E19" s="70">
        <f>+E8-E13-E18</f>
        <v>0</v>
      </c>
    </row>
    <row r="20" spans="1:5" x14ac:dyDescent="0.2"/>
    <row r="21" spans="1:5" ht="25.5" customHeight="1" x14ac:dyDescent="0.2">
      <c r="A21" s="163" t="s">
        <v>246</v>
      </c>
      <c r="B21" s="163"/>
      <c r="C21" s="163"/>
      <c r="D21" s="163"/>
      <c r="E21" s="163"/>
    </row>
    <row r="22" spans="1:5" ht="64.5" customHeight="1" x14ac:dyDescent="0.2">
      <c r="A22" s="164" t="s">
        <v>258</v>
      </c>
      <c r="B22" s="164"/>
      <c r="C22" s="164"/>
      <c r="D22" s="164"/>
      <c r="E22" s="164"/>
    </row>
  </sheetData>
  <sheetProtection algorithmName="SHA-512" hashValue="GD1Gol2CWReKKBwK3yIL+V/OBKnOKZ6XGNHTPr+B3nZCktD+fQ3Sgvt/SeyhbW6BNqd4wAQwA2UZRyzHHAHrow==" saltValue="2I2umJ10uXL8JXrQtxZxsw==" spinCount="100000" sheet="1" objects="1" scenarios="1"/>
  <mergeCells count="17">
    <mergeCell ref="A13:B13"/>
    <mergeCell ref="A14:B14"/>
    <mergeCell ref="A19:B19"/>
    <mergeCell ref="A21:E21"/>
    <mergeCell ref="A22:E22"/>
    <mergeCell ref="A12:B12"/>
    <mergeCell ref="A1:E1"/>
    <mergeCell ref="A3:E3"/>
    <mergeCell ref="A6:E6"/>
    <mergeCell ref="A4:E4"/>
    <mergeCell ref="D7:E7"/>
    <mergeCell ref="A8:A9"/>
    <mergeCell ref="C8:C9"/>
    <mergeCell ref="D8:D9"/>
    <mergeCell ref="E8:E9"/>
    <mergeCell ref="A10:B10"/>
    <mergeCell ref="A11:B11"/>
  </mergeCells>
  <printOptions horizontalCentered="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C16"/>
  <sheetViews>
    <sheetView zoomScaleNormal="100" zoomScaleSheetLayoutView="95" workbookViewId="0">
      <selection activeCell="C7" sqref="C7"/>
    </sheetView>
  </sheetViews>
  <sheetFormatPr defaultColWidth="0" defaultRowHeight="12.75" zeroHeight="1" x14ac:dyDescent="0.2"/>
  <cols>
    <col min="1" max="1" width="10.7109375" style="1" customWidth="1"/>
    <col min="2" max="2" width="46.5703125" style="1" customWidth="1"/>
    <col min="3" max="3" width="18.7109375" style="1" customWidth="1"/>
    <col min="4" max="16384" width="9.140625" style="1" hidden="1"/>
  </cols>
  <sheetData>
    <row r="1" spans="1:3" x14ac:dyDescent="0.2">
      <c r="A1" s="165" t="s">
        <v>204</v>
      </c>
      <c r="B1" s="165"/>
      <c r="C1" s="165"/>
    </row>
    <row r="2" spans="1:3" x14ac:dyDescent="0.2">
      <c r="A2" s="165" t="s">
        <v>259</v>
      </c>
      <c r="B2" s="165"/>
      <c r="C2" s="165"/>
    </row>
    <row r="3" spans="1:3" x14ac:dyDescent="0.2">
      <c r="A3" s="2"/>
    </row>
    <row r="4" spans="1:3" x14ac:dyDescent="0.2">
      <c r="A4" s="2"/>
    </row>
    <row r="5" spans="1:3" x14ac:dyDescent="0.2">
      <c r="A5" s="167" t="s">
        <v>260</v>
      </c>
      <c r="B5" s="167"/>
      <c r="C5" s="167"/>
    </row>
    <row r="6" spans="1:3" x14ac:dyDescent="0.2">
      <c r="A6" s="8"/>
      <c r="B6" s="6"/>
      <c r="C6" s="93" t="s">
        <v>179</v>
      </c>
    </row>
    <row r="7" spans="1:3" x14ac:dyDescent="0.2">
      <c r="A7" s="8">
        <v>1</v>
      </c>
      <c r="B7" s="6" t="s">
        <v>166</v>
      </c>
      <c r="C7" s="97"/>
    </row>
    <row r="8" spans="1:3" ht="25.5" x14ac:dyDescent="0.2">
      <c r="A8" s="51">
        <v>2</v>
      </c>
      <c r="B8" s="6" t="s">
        <v>128</v>
      </c>
      <c r="C8" s="97"/>
    </row>
    <row r="9" spans="1:3" x14ac:dyDescent="0.2">
      <c r="A9" s="8">
        <v>3</v>
      </c>
      <c r="B9" s="6" t="s">
        <v>167</v>
      </c>
      <c r="C9" s="97"/>
    </row>
    <row r="10" spans="1:3" x14ac:dyDescent="0.2">
      <c r="A10" s="8">
        <v>4</v>
      </c>
      <c r="B10" s="6" t="s">
        <v>168</v>
      </c>
      <c r="C10" s="97"/>
    </row>
    <row r="11" spans="1:3" ht="25.5" x14ac:dyDescent="0.2">
      <c r="A11" s="51">
        <v>5</v>
      </c>
      <c r="B11" s="6" t="s">
        <v>169</v>
      </c>
      <c r="C11" s="97"/>
    </row>
    <row r="12" spans="1:3" ht="38.25" x14ac:dyDescent="0.2">
      <c r="A12" s="51">
        <v>6</v>
      </c>
      <c r="B12" s="6" t="s">
        <v>129</v>
      </c>
      <c r="C12" s="97"/>
    </row>
    <row r="13" spans="1:3" ht="78.75" customHeight="1" x14ac:dyDescent="0.2">
      <c r="A13" s="51">
        <v>7</v>
      </c>
      <c r="B13" s="36" t="s">
        <v>183</v>
      </c>
      <c r="C13" s="97"/>
    </row>
    <row r="14" spans="1:3" x14ac:dyDescent="0.2">
      <c r="A14" s="6"/>
      <c r="B14" s="4" t="s">
        <v>75</v>
      </c>
      <c r="C14" s="76">
        <f>SUM(C7:C13)</f>
        <v>0</v>
      </c>
    </row>
    <row r="15" spans="1:3" x14ac:dyDescent="0.2">
      <c r="A15" s="3"/>
    </row>
    <row r="16" spans="1:3" x14ac:dyDescent="0.2">
      <c r="A16" s="166" t="s">
        <v>247</v>
      </c>
      <c r="B16" s="166"/>
      <c r="C16" s="166"/>
    </row>
  </sheetData>
  <sheetProtection algorithmName="SHA-512" hashValue="1IOjLhRZCJkAm7X6jEVLJ9LTNx1GWzF5B9W8wT0RaCAA/0nMMCMFozwSClL5bcVjyyDW9yDfwNuQsEoLdO4Rbw==" saltValue="JEqGXXecpxSNPAaKzZo2LA==" spinCount="100000" sheet="1" objects="1" scenarios="1"/>
  <mergeCells count="4">
    <mergeCell ref="A1:C1"/>
    <mergeCell ref="A2:C2"/>
    <mergeCell ref="A16:C16"/>
    <mergeCell ref="A5:C5"/>
  </mergeCells>
  <printOptions horizontalCentered="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D11"/>
  <sheetViews>
    <sheetView topLeftCell="B1" workbookViewId="0">
      <selection activeCell="B12" sqref="A1:XFD1048576"/>
    </sheetView>
  </sheetViews>
  <sheetFormatPr defaultColWidth="0" defaultRowHeight="15" zeroHeight="1" x14ac:dyDescent="0.25"/>
  <cols>
    <col min="1" max="1" width="40.140625" style="88" customWidth="1"/>
    <col min="2" max="2" width="43.42578125" style="88" customWidth="1"/>
    <col min="3" max="3" width="27.5703125" style="88" customWidth="1"/>
    <col min="4" max="4" width="28.5703125" style="88" customWidth="1"/>
    <col min="5" max="16384" width="9.140625" style="88" hidden="1"/>
  </cols>
  <sheetData>
    <row r="1" spans="1:4" x14ac:dyDescent="0.25">
      <c r="A1" s="90" t="s">
        <v>213</v>
      </c>
      <c r="B1" s="90" t="s">
        <v>214</v>
      </c>
      <c r="C1" s="88" t="s">
        <v>252</v>
      </c>
      <c r="D1" s="88" t="s">
        <v>253</v>
      </c>
    </row>
    <row r="2" spans="1:4" x14ac:dyDescent="0.25">
      <c r="A2" s="88" t="s">
        <v>186</v>
      </c>
      <c r="B2" s="88" t="s">
        <v>187</v>
      </c>
      <c r="C2" s="104">
        <v>1.8</v>
      </c>
      <c r="D2" s="104">
        <v>2.1800000000000002</v>
      </c>
    </row>
    <row r="3" spans="1:4" x14ac:dyDescent="0.25">
      <c r="A3" s="88" t="s">
        <v>188</v>
      </c>
      <c r="B3" s="88" t="s">
        <v>189</v>
      </c>
      <c r="C3" s="104">
        <v>2.2999999999999998</v>
      </c>
      <c r="D3" s="104">
        <v>2.23</v>
      </c>
    </row>
    <row r="4" spans="1:4" x14ac:dyDescent="0.25">
      <c r="A4" s="88" t="s">
        <v>190</v>
      </c>
      <c r="B4" s="88" t="s">
        <v>191</v>
      </c>
      <c r="C4" s="104">
        <v>4.8</v>
      </c>
      <c r="D4" s="104">
        <v>3</v>
      </c>
    </row>
    <row r="5" spans="1:4" x14ac:dyDescent="0.25">
      <c r="A5" s="88" t="s">
        <v>192</v>
      </c>
      <c r="B5" s="88" t="s">
        <v>193</v>
      </c>
      <c r="C5" s="104">
        <v>5</v>
      </c>
      <c r="D5" s="104">
        <v>4.4000000000000004</v>
      </c>
    </row>
    <row r="6" spans="1:4" x14ac:dyDescent="0.25">
      <c r="A6" s="88" t="s">
        <v>194</v>
      </c>
      <c r="B6" s="88" t="s">
        <v>195</v>
      </c>
      <c r="C6" s="104">
        <v>7.3</v>
      </c>
      <c r="D6" s="104">
        <v>6.2</v>
      </c>
    </row>
    <row r="7" spans="1:4" x14ac:dyDescent="0.25">
      <c r="A7" s="88" t="s">
        <v>196</v>
      </c>
      <c r="C7" s="104">
        <v>8.5500000000000007</v>
      </c>
    </row>
    <row r="8" spans="1:4" x14ac:dyDescent="0.25">
      <c r="A8" s="89" t="s">
        <v>215</v>
      </c>
      <c r="C8" s="104">
        <v>9.1999999999999993</v>
      </c>
    </row>
    <row r="9" spans="1:4" x14ac:dyDescent="0.25">
      <c r="A9" s="89" t="s">
        <v>216</v>
      </c>
      <c r="C9" s="104" t="s">
        <v>216</v>
      </c>
    </row>
    <row r="10" spans="1:4" x14ac:dyDescent="0.25">
      <c r="A10" s="89" t="s">
        <v>217</v>
      </c>
      <c r="C10" s="104" t="s">
        <v>217</v>
      </c>
    </row>
    <row r="11" spans="1:4" x14ac:dyDescent="0.25">
      <c r="A11" s="89" t="s">
        <v>218</v>
      </c>
      <c r="C11" s="104" t="s">
        <v>218</v>
      </c>
    </row>
  </sheetData>
  <sheetProtection algorithmName="SHA-512" hashValue="PKGaGHL+T/LxEqRjOQ1+e1riPVCZqg55UKKF4On4EzVYoVD5LiEMY4hmJEE/vpRm7leiCWNcQrXrzV/AQffF0w==" saltValue="lnjoLWpE/fOas1e/Zkb0Q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9"/>
  <sheetViews>
    <sheetView tabSelected="1" zoomScaleNormal="100" zoomScaleSheetLayoutView="100" workbookViewId="0">
      <selection sqref="A1:D1"/>
    </sheetView>
  </sheetViews>
  <sheetFormatPr defaultColWidth="0" defaultRowHeight="12.75" zeroHeight="1" x14ac:dyDescent="0.2"/>
  <cols>
    <col min="1" max="1" width="10.7109375" style="16" customWidth="1"/>
    <col min="2" max="2" width="45.85546875" style="16" bestFit="1" customWidth="1"/>
    <col min="3" max="4" width="18.7109375" style="16" customWidth="1"/>
    <col min="5" max="16384" width="9.140625" style="16" hidden="1"/>
  </cols>
  <sheetData>
    <row r="1" spans="1:4" x14ac:dyDescent="0.2">
      <c r="A1" s="109" t="s">
        <v>116</v>
      </c>
      <c r="B1" s="109"/>
      <c r="C1" s="109"/>
      <c r="D1" s="109"/>
    </row>
    <row r="2" spans="1:4" x14ac:dyDescent="0.2"/>
    <row r="3" spans="1:4" x14ac:dyDescent="0.2">
      <c r="A3" s="23"/>
      <c r="B3" s="24"/>
      <c r="C3" s="71" t="s">
        <v>0</v>
      </c>
      <c r="D3" s="71" t="s">
        <v>199</v>
      </c>
    </row>
    <row r="4" spans="1:4" x14ac:dyDescent="0.2">
      <c r="A4" s="25"/>
      <c r="B4" s="17"/>
      <c r="C4" s="72" t="s">
        <v>1</v>
      </c>
      <c r="D4" s="72" t="s">
        <v>1</v>
      </c>
    </row>
    <row r="5" spans="1:4" x14ac:dyDescent="0.2">
      <c r="A5" s="26"/>
      <c r="B5" s="27"/>
      <c r="C5" s="73" t="s">
        <v>120</v>
      </c>
      <c r="D5" s="73" t="s">
        <v>120</v>
      </c>
    </row>
    <row r="6" spans="1:4" x14ac:dyDescent="0.2">
      <c r="A6" s="8"/>
      <c r="B6" s="6"/>
      <c r="C6" s="8"/>
      <c r="D6" s="8"/>
    </row>
    <row r="7" spans="1:4" x14ac:dyDescent="0.2">
      <c r="A7" s="8"/>
      <c r="B7" s="4" t="s">
        <v>2</v>
      </c>
      <c r="C7" s="6"/>
      <c r="D7" s="6"/>
    </row>
    <row r="8" spans="1:4" x14ac:dyDescent="0.2">
      <c r="A8" s="8"/>
      <c r="B8" s="6"/>
      <c r="C8" s="6"/>
      <c r="D8" s="6"/>
    </row>
    <row r="9" spans="1:4" x14ac:dyDescent="0.2">
      <c r="A9" s="5">
        <v>1</v>
      </c>
      <c r="B9" s="6" t="s">
        <v>3</v>
      </c>
      <c r="C9" s="54">
        <f>'D. NOTES TO THE BALANCE SHEET'!C17</f>
        <v>0</v>
      </c>
      <c r="D9" s="54">
        <f>'D. NOTES TO THE BALANCE SHEET'!D17</f>
        <v>0</v>
      </c>
    </row>
    <row r="10" spans="1:4" x14ac:dyDescent="0.2">
      <c r="A10" s="5">
        <v>2</v>
      </c>
      <c r="B10" s="6" t="s">
        <v>4</v>
      </c>
      <c r="C10" s="54">
        <f>'D. NOTES TO THE BALANCE SHEET'!C23</f>
        <v>0</v>
      </c>
      <c r="D10" s="54">
        <f>'D. NOTES TO THE BALANCE SHEET'!D23</f>
        <v>0</v>
      </c>
    </row>
    <row r="11" spans="1:4" x14ac:dyDescent="0.2">
      <c r="A11" s="5">
        <v>3</v>
      </c>
      <c r="B11" s="6" t="s">
        <v>5</v>
      </c>
      <c r="C11" s="54">
        <f>'D. NOTES TO THE BALANCE SHEET'!C29</f>
        <v>0</v>
      </c>
      <c r="D11" s="54">
        <f>'D. NOTES TO THE BALANCE SHEET'!D29</f>
        <v>0</v>
      </c>
    </row>
    <row r="12" spans="1:4" x14ac:dyDescent="0.2">
      <c r="A12" s="5">
        <v>4</v>
      </c>
      <c r="B12" s="6" t="s">
        <v>6</v>
      </c>
      <c r="C12" s="54">
        <f>'D. NOTES TO THE BALANCE SHEET'!C40</f>
        <v>0</v>
      </c>
      <c r="D12" s="54">
        <f>'D. NOTES TO THE BALANCE SHEET'!D40</f>
        <v>0</v>
      </c>
    </row>
    <row r="13" spans="1:4" x14ac:dyDescent="0.2">
      <c r="A13" s="5">
        <v>5</v>
      </c>
      <c r="B13" s="6" t="s">
        <v>7</v>
      </c>
      <c r="C13" s="54">
        <f>'D. NOTES TO THE BALANCE SHEET'!C42</f>
        <v>0</v>
      </c>
      <c r="D13" s="54">
        <f>'D. NOTES TO THE BALANCE SHEET'!D42</f>
        <v>0</v>
      </c>
    </row>
    <row r="14" spans="1:4" x14ac:dyDescent="0.2">
      <c r="A14" s="5"/>
      <c r="B14" s="6"/>
      <c r="C14" s="83"/>
      <c r="D14" s="83"/>
    </row>
    <row r="15" spans="1:4" x14ac:dyDescent="0.2">
      <c r="A15" s="5"/>
      <c r="B15" s="4" t="s">
        <v>8</v>
      </c>
      <c r="C15" s="67">
        <f>SUM(C9:C13)</f>
        <v>0</v>
      </c>
      <c r="D15" s="67">
        <f>SUM(D9:D13)</f>
        <v>0</v>
      </c>
    </row>
    <row r="16" spans="1:4" x14ac:dyDescent="0.2">
      <c r="A16" s="5"/>
      <c r="B16" s="6"/>
      <c r="C16" s="83"/>
      <c r="D16" s="83"/>
    </row>
    <row r="17" spans="1:4" x14ac:dyDescent="0.2">
      <c r="A17" s="5"/>
      <c r="B17" s="4" t="s">
        <v>9</v>
      </c>
      <c r="C17" s="83"/>
      <c r="D17" s="83"/>
    </row>
    <row r="18" spans="1:4" x14ac:dyDescent="0.2">
      <c r="A18" s="5"/>
      <c r="B18" s="6"/>
      <c r="C18" s="83"/>
      <c r="D18" s="83"/>
    </row>
    <row r="19" spans="1:4" x14ac:dyDescent="0.2">
      <c r="A19" s="5">
        <v>6</v>
      </c>
      <c r="B19" s="6" t="s">
        <v>10</v>
      </c>
      <c r="C19" s="54">
        <f>'D. NOTES TO THE BALANCE SHEET'!C51</f>
        <v>0</v>
      </c>
      <c r="D19" s="54">
        <f>'D. NOTES TO THE BALANCE SHEET'!D51</f>
        <v>0</v>
      </c>
    </row>
    <row r="20" spans="1:4" x14ac:dyDescent="0.2">
      <c r="A20" s="5">
        <v>7</v>
      </c>
      <c r="B20" s="6" t="s">
        <v>11</v>
      </c>
      <c r="C20" s="54">
        <f>'D. NOTES TO THE BALANCE SHEET'!C57</f>
        <v>0</v>
      </c>
      <c r="D20" s="54">
        <f>'D. NOTES TO THE BALANCE SHEET'!D57</f>
        <v>0</v>
      </c>
    </row>
    <row r="21" spans="1:4" x14ac:dyDescent="0.2">
      <c r="A21" s="5">
        <v>8</v>
      </c>
      <c r="B21" s="6" t="s">
        <v>12</v>
      </c>
      <c r="C21" s="54">
        <f>'D. NOTES TO THE BALANCE SHEET'!C71</f>
        <v>0</v>
      </c>
      <c r="D21" s="54">
        <f>'D. NOTES TO THE BALANCE SHEET'!D71</f>
        <v>0</v>
      </c>
    </row>
    <row r="22" spans="1:4" x14ac:dyDescent="0.2">
      <c r="A22" s="5"/>
      <c r="B22" s="6" t="s">
        <v>13</v>
      </c>
      <c r="C22" s="83"/>
      <c r="D22" s="83"/>
    </row>
    <row r="23" spans="1:4" x14ac:dyDescent="0.2">
      <c r="A23" s="5"/>
      <c r="B23" s="4" t="s">
        <v>14</v>
      </c>
      <c r="C23" s="67">
        <f>SUM(C19:C21)</f>
        <v>0</v>
      </c>
      <c r="D23" s="67">
        <f>SUM(D19:D21)</f>
        <v>0</v>
      </c>
    </row>
    <row r="24" spans="1:4" x14ac:dyDescent="0.2">
      <c r="A24" s="5"/>
      <c r="B24" s="6"/>
      <c r="C24" s="83"/>
      <c r="D24" s="83"/>
    </row>
    <row r="25" spans="1:4" ht="15.75" x14ac:dyDescent="0.2">
      <c r="A25" s="5">
        <v>9</v>
      </c>
      <c r="B25" s="11" t="s">
        <v>219</v>
      </c>
      <c r="C25" s="54">
        <f>'D. NOTES TO THE BALANCE SHEET'!C77</f>
        <v>0</v>
      </c>
      <c r="D25" s="54">
        <f>'D. NOTES TO THE BALANCE SHEET'!D77</f>
        <v>0</v>
      </c>
    </row>
    <row r="26" spans="1:4" x14ac:dyDescent="0.2">
      <c r="A26" s="8"/>
      <c r="B26" s="6"/>
      <c r="C26" s="83"/>
      <c r="D26" s="83"/>
    </row>
    <row r="27" spans="1:4" x14ac:dyDescent="0.2">
      <c r="A27" s="8"/>
      <c r="B27" s="22" t="s">
        <v>15</v>
      </c>
      <c r="C27" s="67">
        <f>C23+C25</f>
        <v>0</v>
      </c>
      <c r="D27" s="67">
        <f>D23+D25</f>
        <v>0</v>
      </c>
    </row>
    <row r="28" spans="1:4" x14ac:dyDescent="0.2">
      <c r="C28" s="21"/>
      <c r="D28" s="21"/>
    </row>
    <row r="29" spans="1:4" ht="15.75" x14ac:dyDescent="0.2">
      <c r="A29" s="16" t="s">
        <v>255</v>
      </c>
    </row>
  </sheetData>
  <sheetProtection algorithmName="SHA-512" hashValue="uu/fA1VfJ7eeAcBR5w9g//6hu4Eg7CtmdFYrX2cUWwTQ4S7sLQNpW4XcCvDS+zexQehkBH+p2rDcvwulHESC6Q==" saltValue="bcb1Og9vPBxnUzp2qy4HFQ==" spinCount="100000" sheet="1" objects="1" scenarios="1"/>
  <mergeCells count="1">
    <mergeCell ref="A1:D1"/>
  </mergeCells>
  <printOptions horizontalCentered="1"/>
  <pageMargins left="0.7" right="0.7" top="0.75" bottom="0.75" header="0.3" footer="0.3"/>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28"/>
  <sheetViews>
    <sheetView zoomScaleNormal="100" zoomScaleSheetLayoutView="112" workbookViewId="0">
      <selection activeCell="C17" sqref="C17"/>
    </sheetView>
  </sheetViews>
  <sheetFormatPr defaultColWidth="0" defaultRowHeight="12.75" zeroHeight="1" x14ac:dyDescent="0.2"/>
  <cols>
    <col min="1" max="1" width="10.7109375" style="16" customWidth="1"/>
    <col min="2" max="2" width="36.42578125" style="16" bestFit="1" customWidth="1"/>
    <col min="3" max="4" width="18.7109375" style="16" customWidth="1"/>
    <col min="5" max="16384" width="9.140625" style="16" hidden="1"/>
  </cols>
  <sheetData>
    <row r="1" spans="1:4" x14ac:dyDescent="0.2">
      <c r="A1" s="109" t="s">
        <v>117</v>
      </c>
      <c r="B1" s="109"/>
      <c r="C1" s="109"/>
      <c r="D1" s="109"/>
    </row>
    <row r="2" spans="1:4" x14ac:dyDescent="0.2"/>
    <row r="3" spans="1:4" x14ac:dyDescent="0.2">
      <c r="A3" s="23"/>
      <c r="B3" s="28"/>
      <c r="C3" s="71" t="s">
        <v>0</v>
      </c>
      <c r="D3" s="71" t="s">
        <v>199</v>
      </c>
    </row>
    <row r="4" spans="1:4" x14ac:dyDescent="0.2">
      <c r="A4" s="25"/>
      <c r="B4" s="29"/>
      <c r="C4" s="72" t="s">
        <v>1</v>
      </c>
      <c r="D4" s="72" t="s">
        <v>1</v>
      </c>
    </row>
    <row r="5" spans="1:4" x14ac:dyDescent="0.2">
      <c r="A5" s="26"/>
      <c r="B5" s="30"/>
      <c r="C5" s="73" t="s">
        <v>120</v>
      </c>
      <c r="D5" s="73" t="s">
        <v>120</v>
      </c>
    </row>
    <row r="6" spans="1:4" x14ac:dyDescent="0.2">
      <c r="A6" s="8"/>
      <c r="B6" s="6"/>
      <c r="C6" s="4" t="s">
        <v>16</v>
      </c>
      <c r="D6" s="4" t="s">
        <v>16</v>
      </c>
    </row>
    <row r="7" spans="1:4" x14ac:dyDescent="0.2">
      <c r="A7" s="8"/>
      <c r="B7" s="4" t="s">
        <v>130</v>
      </c>
      <c r="C7" s="6"/>
      <c r="D7" s="6"/>
    </row>
    <row r="8" spans="1:4" x14ac:dyDescent="0.2">
      <c r="A8" s="8"/>
      <c r="B8" s="6"/>
      <c r="C8" s="6"/>
      <c r="D8" s="6"/>
    </row>
    <row r="9" spans="1:4" x14ac:dyDescent="0.2">
      <c r="A9" s="5">
        <v>1</v>
      </c>
      <c r="B9" s="6" t="s">
        <v>18</v>
      </c>
      <c r="C9" s="74">
        <f>'E. NOTES TO THE INCOME STAT'!C11</f>
        <v>0</v>
      </c>
      <c r="D9" s="74">
        <f>'E. NOTES TO THE INCOME STAT'!D11</f>
        <v>0</v>
      </c>
    </row>
    <row r="10" spans="1:4" x14ac:dyDescent="0.2">
      <c r="A10" s="5">
        <v>2</v>
      </c>
      <c r="B10" s="6" t="s">
        <v>19</v>
      </c>
      <c r="C10" s="74">
        <f>'E. NOTES TO THE INCOME STAT'!C30</f>
        <v>0</v>
      </c>
      <c r="D10" s="74">
        <f>'E. NOTES TO THE INCOME STAT'!D30</f>
        <v>0</v>
      </c>
    </row>
    <row r="11" spans="1:4" x14ac:dyDescent="0.2">
      <c r="A11" s="5">
        <v>3</v>
      </c>
      <c r="B11" s="6" t="s">
        <v>20</v>
      </c>
      <c r="C11" s="74">
        <f>'E. NOTES TO THE INCOME STAT'!C32</f>
        <v>0</v>
      </c>
      <c r="D11" s="74">
        <f>'E. NOTES TO THE INCOME STAT'!D32</f>
        <v>0</v>
      </c>
    </row>
    <row r="12" spans="1:4" x14ac:dyDescent="0.2">
      <c r="A12" s="5"/>
      <c r="B12" s="4" t="s">
        <v>21</v>
      </c>
      <c r="C12" s="58">
        <f>SUM(C9:C11)</f>
        <v>0</v>
      </c>
      <c r="D12" s="58">
        <f>SUM(D9:D11)</f>
        <v>0</v>
      </c>
    </row>
    <row r="13" spans="1:4" x14ac:dyDescent="0.2">
      <c r="A13" s="5"/>
      <c r="B13" s="6"/>
      <c r="C13" s="83"/>
      <c r="D13" s="83"/>
    </row>
    <row r="14" spans="1:4" x14ac:dyDescent="0.2">
      <c r="A14" s="5"/>
      <c r="B14" s="4" t="s">
        <v>131</v>
      </c>
      <c r="C14" s="83"/>
      <c r="D14" s="83"/>
    </row>
    <row r="15" spans="1:4" x14ac:dyDescent="0.2">
      <c r="A15" s="5"/>
      <c r="B15" s="6"/>
      <c r="C15" s="83"/>
      <c r="D15" s="83"/>
    </row>
    <row r="16" spans="1:4" x14ac:dyDescent="0.2">
      <c r="A16" s="5">
        <v>4</v>
      </c>
      <c r="B16" s="6" t="s">
        <v>22</v>
      </c>
      <c r="C16" s="74">
        <f>'E. NOTES TO THE INCOME STAT'!C41</f>
        <v>0</v>
      </c>
      <c r="D16" s="74">
        <f>'E. NOTES TO THE INCOME STAT'!D41</f>
        <v>0</v>
      </c>
    </row>
    <row r="17" spans="1:4" x14ac:dyDescent="0.2">
      <c r="A17" s="5">
        <v>5</v>
      </c>
      <c r="B17" s="6" t="s">
        <v>23</v>
      </c>
      <c r="C17" s="97"/>
      <c r="D17" s="98"/>
    </row>
    <row r="18" spans="1:4" x14ac:dyDescent="0.2">
      <c r="A18" s="5">
        <v>6</v>
      </c>
      <c r="B18" s="6" t="s">
        <v>24</v>
      </c>
      <c r="C18" s="74">
        <f>'E. NOTES TO THE INCOME STAT'!C46</f>
        <v>0</v>
      </c>
      <c r="D18" s="74">
        <f>'E. NOTES TO THE INCOME STAT'!D46</f>
        <v>0</v>
      </c>
    </row>
    <row r="19" spans="1:4" x14ac:dyDescent="0.2">
      <c r="A19" s="5">
        <v>7</v>
      </c>
      <c r="B19" s="6" t="s">
        <v>25</v>
      </c>
      <c r="C19" s="97"/>
      <c r="D19" s="98"/>
    </row>
    <row r="20" spans="1:4" x14ac:dyDescent="0.2">
      <c r="A20" s="5">
        <v>8</v>
      </c>
      <c r="B20" s="6" t="s">
        <v>26</v>
      </c>
      <c r="C20" s="97"/>
      <c r="D20" s="98"/>
    </row>
    <row r="21" spans="1:4" x14ac:dyDescent="0.2">
      <c r="A21" s="5">
        <v>9</v>
      </c>
      <c r="B21" s="6" t="s">
        <v>27</v>
      </c>
      <c r="C21" s="97"/>
      <c r="D21" s="98"/>
    </row>
    <row r="22" spans="1:4" x14ac:dyDescent="0.2">
      <c r="A22" s="5"/>
      <c r="B22" s="4" t="s">
        <v>28</v>
      </c>
      <c r="C22" s="58">
        <f>SUM(C16:C21)</f>
        <v>0</v>
      </c>
      <c r="D22" s="58">
        <f>SUM(D16:D21)</f>
        <v>0</v>
      </c>
    </row>
    <row r="23" spans="1:4" x14ac:dyDescent="0.2">
      <c r="A23" s="5"/>
      <c r="B23" s="4"/>
      <c r="C23" s="83"/>
      <c r="D23" s="83"/>
    </row>
    <row r="24" spans="1:4" x14ac:dyDescent="0.2">
      <c r="A24" s="5"/>
      <c r="B24" s="4" t="s">
        <v>132</v>
      </c>
      <c r="C24" s="58">
        <f>C12-C22</f>
        <v>0</v>
      </c>
      <c r="D24" s="58">
        <f>D12-D22</f>
        <v>0</v>
      </c>
    </row>
    <row r="25" spans="1:4" x14ac:dyDescent="0.2">
      <c r="A25" s="5"/>
      <c r="B25" s="6"/>
      <c r="C25" s="83"/>
      <c r="D25" s="83"/>
    </row>
    <row r="26" spans="1:4" x14ac:dyDescent="0.2">
      <c r="A26" s="5">
        <v>10</v>
      </c>
      <c r="B26" s="6" t="s">
        <v>29</v>
      </c>
      <c r="C26" s="97"/>
      <c r="D26" s="98"/>
    </row>
    <row r="27" spans="1:4" x14ac:dyDescent="0.2">
      <c r="A27" s="5"/>
      <c r="B27" s="6"/>
      <c r="C27" s="83"/>
      <c r="D27" s="83"/>
    </row>
    <row r="28" spans="1:4" x14ac:dyDescent="0.2">
      <c r="A28" s="9"/>
      <c r="B28" s="4" t="s">
        <v>30</v>
      </c>
      <c r="C28" s="58">
        <f>C24-C26</f>
        <v>0</v>
      </c>
      <c r="D28" s="58">
        <f>D24-D26</f>
        <v>0</v>
      </c>
    </row>
  </sheetData>
  <sheetProtection algorithmName="SHA-512" hashValue="Q542T3kgK1ZL92xyfih2QBZJk+A03NIElkt3uerrPhyn/ELZpizFbc3X5z+ZM1qFSieIlT833tmfdZhUkC10hg==" saltValue="URr+0fbRh+NX+BcO7Rdkug==" spinCount="100000" sheet="1" objects="1" scenarios="1"/>
  <mergeCells count="1">
    <mergeCell ref="A1:D1"/>
  </mergeCells>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D82"/>
  <sheetViews>
    <sheetView zoomScaleNormal="100" zoomScaleSheetLayoutView="100" workbookViewId="0">
      <selection activeCell="D7" sqref="D7"/>
    </sheetView>
  </sheetViews>
  <sheetFormatPr defaultColWidth="0" defaultRowHeight="12.75" zeroHeight="1" x14ac:dyDescent="0.2"/>
  <cols>
    <col min="1" max="1" width="10.7109375" style="16" customWidth="1"/>
    <col min="2" max="2" width="39.7109375" style="16" bestFit="1" customWidth="1"/>
    <col min="3" max="4" width="18.7109375" style="16" customWidth="1"/>
    <col min="5" max="16384" width="9.140625" style="16" hidden="1"/>
  </cols>
  <sheetData>
    <row r="1" spans="1:4" x14ac:dyDescent="0.2">
      <c r="A1" s="116" t="s">
        <v>118</v>
      </c>
      <c r="B1" s="116"/>
      <c r="C1" s="116"/>
      <c r="D1" s="116"/>
    </row>
    <row r="2" spans="1:4" x14ac:dyDescent="0.2"/>
    <row r="3" spans="1:4" x14ac:dyDescent="0.2">
      <c r="A3" s="110"/>
      <c r="B3" s="113"/>
      <c r="C3" s="71" t="s">
        <v>0</v>
      </c>
      <c r="D3" s="71" t="s">
        <v>199</v>
      </c>
    </row>
    <row r="4" spans="1:4" x14ac:dyDescent="0.2">
      <c r="A4" s="111"/>
      <c r="B4" s="114"/>
      <c r="C4" s="72" t="s">
        <v>1</v>
      </c>
      <c r="D4" s="72" t="s">
        <v>1</v>
      </c>
    </row>
    <row r="5" spans="1:4" x14ac:dyDescent="0.2">
      <c r="A5" s="112"/>
      <c r="B5" s="115"/>
      <c r="C5" s="73" t="s">
        <v>120</v>
      </c>
      <c r="D5" s="73" t="s">
        <v>120</v>
      </c>
    </row>
    <row r="6" spans="1:4" x14ac:dyDescent="0.2">
      <c r="A6" s="9">
        <v>1</v>
      </c>
      <c r="B6" s="4" t="s">
        <v>133</v>
      </c>
      <c r="C6" s="4"/>
      <c r="D6" s="4"/>
    </row>
    <row r="7" spans="1:4" x14ac:dyDescent="0.2">
      <c r="A7" s="5">
        <v>1.1000000000000001</v>
      </c>
      <c r="B7" s="6" t="s">
        <v>31</v>
      </c>
      <c r="C7" s="74">
        <f>'H.BREAK-DOWN OF THE INVESTMENTS'!F8</f>
        <v>0</v>
      </c>
      <c r="D7" s="98"/>
    </row>
    <row r="8" spans="1:4" x14ac:dyDescent="0.2">
      <c r="A8" s="5">
        <v>1.2</v>
      </c>
      <c r="B8" s="6" t="s">
        <v>32</v>
      </c>
      <c r="C8" s="74">
        <f>'H.BREAK-DOWN OF THE INVESTMENTS'!F10</f>
        <v>0</v>
      </c>
      <c r="D8" s="98"/>
    </row>
    <row r="9" spans="1:4" x14ac:dyDescent="0.2">
      <c r="A9" s="5">
        <v>1.3</v>
      </c>
      <c r="B9" s="6" t="s">
        <v>33</v>
      </c>
      <c r="C9" s="74">
        <f>'H.BREAK-DOWN OF THE INVESTMENTS'!F12</f>
        <v>0</v>
      </c>
      <c r="D9" s="98"/>
    </row>
    <row r="10" spans="1:4" x14ac:dyDescent="0.2">
      <c r="A10" s="5">
        <v>1.4</v>
      </c>
      <c r="B10" s="6" t="s">
        <v>34</v>
      </c>
      <c r="C10" s="74">
        <f>'H.BREAK-DOWN OF THE INVESTMENTS'!F16</f>
        <v>0</v>
      </c>
      <c r="D10" s="98"/>
    </row>
    <row r="11" spans="1:4" x14ac:dyDescent="0.2">
      <c r="A11" s="5">
        <v>1.5</v>
      </c>
      <c r="B11" s="6" t="s">
        <v>35</v>
      </c>
      <c r="C11" s="74">
        <f>'H.BREAK-DOWN OF THE INVESTMENTS'!F18</f>
        <v>0</v>
      </c>
      <c r="D11" s="98"/>
    </row>
    <row r="12" spans="1:4" x14ac:dyDescent="0.2">
      <c r="A12" s="5">
        <v>1.6</v>
      </c>
      <c r="B12" s="6" t="s">
        <v>36</v>
      </c>
      <c r="C12" s="74">
        <f>'H.BREAK-DOWN OF THE INVESTMENTS'!F20</f>
        <v>0</v>
      </c>
      <c r="D12" s="98"/>
    </row>
    <row r="13" spans="1:4" x14ac:dyDescent="0.2">
      <c r="A13" s="5">
        <v>1.7</v>
      </c>
      <c r="B13" s="6" t="s">
        <v>37</v>
      </c>
      <c r="C13" s="74">
        <f>SUM(C14:C15)</f>
        <v>0</v>
      </c>
      <c r="D13" s="74">
        <f>SUM(D14:D15)</f>
        <v>0</v>
      </c>
    </row>
    <row r="14" spans="1:4" x14ac:dyDescent="0.2">
      <c r="A14" s="5">
        <v>1.71</v>
      </c>
      <c r="B14" s="6" t="s">
        <v>38</v>
      </c>
      <c r="C14" s="74">
        <f>'H.BREAK-DOWN OF THE INVESTMENTS'!F23</f>
        <v>0</v>
      </c>
      <c r="D14" s="98"/>
    </row>
    <row r="15" spans="1:4" x14ac:dyDescent="0.2">
      <c r="A15" s="5">
        <v>1.72</v>
      </c>
      <c r="B15" s="6" t="s">
        <v>39</v>
      </c>
      <c r="C15" s="74">
        <f>'H.BREAK-DOWN OF THE INVESTMENTS'!F24</f>
        <v>0</v>
      </c>
      <c r="D15" s="98"/>
    </row>
    <row r="16" spans="1:4" x14ac:dyDescent="0.2">
      <c r="A16" s="5">
        <v>1.8</v>
      </c>
      <c r="B16" s="6" t="s">
        <v>135</v>
      </c>
      <c r="C16" s="74">
        <f>'H.BREAK-DOWN OF THE INVESTMENTS'!F26</f>
        <v>0</v>
      </c>
      <c r="D16" s="98"/>
    </row>
    <row r="17" spans="1:4" x14ac:dyDescent="0.2">
      <c r="A17" s="9"/>
      <c r="B17" s="4" t="s">
        <v>40</v>
      </c>
      <c r="C17" s="56">
        <f>SUM(C7:C13)+C16</f>
        <v>0</v>
      </c>
      <c r="D17" s="56">
        <f>SUM(D7:D13)+D16</f>
        <v>0</v>
      </c>
    </row>
    <row r="18" spans="1:4" x14ac:dyDescent="0.2">
      <c r="A18" s="9"/>
      <c r="B18" s="4"/>
      <c r="C18" s="94"/>
      <c r="D18" s="94"/>
    </row>
    <row r="19" spans="1:4" x14ac:dyDescent="0.2">
      <c r="A19" s="9">
        <v>2</v>
      </c>
      <c r="B19" s="4" t="s">
        <v>134</v>
      </c>
      <c r="C19" s="94"/>
      <c r="D19" s="94"/>
    </row>
    <row r="20" spans="1:4" x14ac:dyDescent="0.2">
      <c r="A20" s="5">
        <v>2.1</v>
      </c>
      <c r="B20" s="6" t="s">
        <v>33</v>
      </c>
      <c r="C20" s="97"/>
      <c r="D20" s="98"/>
    </row>
    <row r="21" spans="1:4" x14ac:dyDescent="0.2">
      <c r="A21" s="5">
        <v>2.2000000000000002</v>
      </c>
      <c r="B21" s="6" t="s">
        <v>41</v>
      </c>
      <c r="C21" s="97"/>
      <c r="D21" s="98"/>
    </row>
    <row r="22" spans="1:4" x14ac:dyDescent="0.2">
      <c r="A22" s="5">
        <v>2.2999999999999998</v>
      </c>
      <c r="B22" s="6" t="s">
        <v>135</v>
      </c>
      <c r="C22" s="97"/>
      <c r="D22" s="98"/>
    </row>
    <row r="23" spans="1:4" x14ac:dyDescent="0.2">
      <c r="A23" s="9"/>
      <c r="B23" s="4" t="s">
        <v>40</v>
      </c>
      <c r="C23" s="56">
        <f>SUM(C20:C22)</f>
        <v>0</v>
      </c>
      <c r="D23" s="56">
        <f>SUM(D20:D22)</f>
        <v>0</v>
      </c>
    </row>
    <row r="24" spans="1:4" x14ac:dyDescent="0.2">
      <c r="A24" s="9"/>
      <c r="B24" s="4"/>
      <c r="C24" s="94"/>
      <c r="D24" s="94"/>
    </row>
    <row r="25" spans="1:4" x14ac:dyDescent="0.2">
      <c r="A25" s="9">
        <v>3</v>
      </c>
      <c r="B25" s="4" t="s">
        <v>173</v>
      </c>
      <c r="C25" s="94"/>
      <c r="D25" s="94"/>
    </row>
    <row r="26" spans="1:4" x14ac:dyDescent="0.2">
      <c r="A26" s="5">
        <v>3.1</v>
      </c>
      <c r="B26" s="6" t="s">
        <v>31</v>
      </c>
      <c r="C26" s="97"/>
      <c r="D26" s="98"/>
    </row>
    <row r="27" spans="1:4" x14ac:dyDescent="0.2">
      <c r="A27" s="5">
        <v>3.2</v>
      </c>
      <c r="B27" s="6" t="s">
        <v>42</v>
      </c>
      <c r="C27" s="97"/>
      <c r="D27" s="98"/>
    </row>
    <row r="28" spans="1:4" x14ac:dyDescent="0.2">
      <c r="A28" s="5">
        <v>3.3</v>
      </c>
      <c r="B28" s="6" t="s">
        <v>43</v>
      </c>
      <c r="C28" s="97"/>
      <c r="D28" s="98"/>
    </row>
    <row r="29" spans="1:4" x14ac:dyDescent="0.2">
      <c r="A29" s="9"/>
      <c r="B29" s="4" t="s">
        <v>40</v>
      </c>
      <c r="C29" s="56">
        <f>SUM(C26:C28)</f>
        <v>0</v>
      </c>
      <c r="D29" s="56">
        <f>SUM(D26:D28)</f>
        <v>0</v>
      </c>
    </row>
    <row r="30" spans="1:4" x14ac:dyDescent="0.2">
      <c r="A30" s="9"/>
      <c r="B30" s="4"/>
      <c r="C30" s="57"/>
      <c r="D30" s="57"/>
    </row>
    <row r="31" spans="1:4" x14ac:dyDescent="0.2">
      <c r="A31" s="9">
        <v>4</v>
      </c>
      <c r="B31" s="4" t="s">
        <v>137</v>
      </c>
      <c r="C31" s="94"/>
      <c r="D31" s="94"/>
    </row>
    <row r="32" spans="1:4" x14ac:dyDescent="0.2">
      <c r="A32" s="5">
        <v>4.0999999999999996</v>
      </c>
      <c r="B32" s="6" t="s">
        <v>178</v>
      </c>
      <c r="C32" s="97"/>
      <c r="D32" s="98"/>
    </row>
    <row r="33" spans="1:4" x14ac:dyDescent="0.2">
      <c r="A33" s="5">
        <v>4.2</v>
      </c>
      <c r="B33" s="6" t="s">
        <v>174</v>
      </c>
      <c r="C33" s="97"/>
      <c r="D33" s="98"/>
    </row>
    <row r="34" spans="1:4" x14ac:dyDescent="0.2">
      <c r="A34" s="5">
        <v>4.3</v>
      </c>
      <c r="B34" s="6" t="s">
        <v>136</v>
      </c>
      <c r="C34" s="97"/>
      <c r="D34" s="98"/>
    </row>
    <row r="35" spans="1:4" x14ac:dyDescent="0.2">
      <c r="A35" s="5">
        <v>4.4000000000000004</v>
      </c>
      <c r="B35" s="6" t="s">
        <v>44</v>
      </c>
      <c r="C35" s="97"/>
      <c r="D35" s="98"/>
    </row>
    <row r="36" spans="1:4" x14ac:dyDescent="0.2">
      <c r="A36" s="5">
        <v>4.5</v>
      </c>
      <c r="B36" s="6" t="s">
        <v>180</v>
      </c>
      <c r="C36" s="97"/>
      <c r="D36" s="98"/>
    </row>
    <row r="37" spans="1:4" x14ac:dyDescent="0.2">
      <c r="A37" s="5">
        <v>4.5999999999999996</v>
      </c>
      <c r="B37" s="6" t="s">
        <v>45</v>
      </c>
      <c r="C37" s="97"/>
      <c r="D37" s="98"/>
    </row>
    <row r="38" spans="1:4" ht="12.75" customHeight="1" x14ac:dyDescent="0.2">
      <c r="A38" s="5">
        <v>4.7</v>
      </c>
      <c r="B38" s="6" t="s">
        <v>138</v>
      </c>
      <c r="C38" s="97"/>
      <c r="D38" s="98"/>
    </row>
    <row r="39" spans="1:4" x14ac:dyDescent="0.2">
      <c r="A39" s="5">
        <v>4.8</v>
      </c>
      <c r="B39" s="6" t="s">
        <v>135</v>
      </c>
      <c r="C39" s="97"/>
      <c r="D39" s="98"/>
    </row>
    <row r="40" spans="1:4" x14ac:dyDescent="0.2">
      <c r="A40" s="9"/>
      <c r="B40" s="4" t="s">
        <v>40</v>
      </c>
      <c r="C40" s="56">
        <f>SUM(C32:C39)</f>
        <v>0</v>
      </c>
      <c r="D40" s="56">
        <f>SUM(D32:D39)</f>
        <v>0</v>
      </c>
    </row>
    <row r="41" spans="1:4" x14ac:dyDescent="0.2">
      <c r="A41" s="5"/>
      <c r="B41" s="4"/>
      <c r="C41" s="94"/>
      <c r="D41" s="94"/>
    </row>
    <row r="42" spans="1:4" x14ac:dyDescent="0.2">
      <c r="A42" s="9">
        <v>5</v>
      </c>
      <c r="B42" s="4" t="s">
        <v>139</v>
      </c>
      <c r="C42" s="97"/>
      <c r="D42" s="98"/>
    </row>
    <row r="43" spans="1:4" x14ac:dyDescent="0.2">
      <c r="A43" s="8"/>
      <c r="B43" s="6" t="s">
        <v>140</v>
      </c>
      <c r="C43" s="55"/>
      <c r="D43" s="55"/>
    </row>
    <row r="44" spans="1:4" x14ac:dyDescent="0.2">
      <c r="A44" s="23"/>
      <c r="B44" s="28"/>
      <c r="C44" s="71" t="s">
        <v>0</v>
      </c>
      <c r="D44" s="71" t="s">
        <v>199</v>
      </c>
    </row>
    <row r="45" spans="1:4" x14ac:dyDescent="0.2">
      <c r="A45" s="25"/>
      <c r="B45" s="29"/>
      <c r="C45" s="72" t="s">
        <v>1</v>
      </c>
      <c r="D45" s="72" t="s">
        <v>1</v>
      </c>
    </row>
    <row r="46" spans="1:4" x14ac:dyDescent="0.2">
      <c r="A46" s="25"/>
      <c r="B46" s="29"/>
      <c r="C46" s="72" t="s">
        <v>120</v>
      </c>
      <c r="D46" s="72" t="s">
        <v>120</v>
      </c>
    </row>
    <row r="47" spans="1:4" x14ac:dyDescent="0.2">
      <c r="A47" s="9">
        <v>6</v>
      </c>
      <c r="B47" s="4" t="s">
        <v>141</v>
      </c>
      <c r="C47" s="94"/>
      <c r="D47" s="94"/>
    </row>
    <row r="48" spans="1:4" x14ac:dyDescent="0.2">
      <c r="A48" s="5">
        <v>6.1</v>
      </c>
      <c r="B48" s="6" t="s">
        <v>46</v>
      </c>
      <c r="C48" s="97"/>
      <c r="D48" s="98"/>
    </row>
    <row r="49" spans="1:4" x14ac:dyDescent="0.2">
      <c r="A49" s="5">
        <v>6.2</v>
      </c>
      <c r="B49" s="6" t="s">
        <v>47</v>
      </c>
      <c r="C49" s="97"/>
      <c r="D49" s="98"/>
    </row>
    <row r="50" spans="1:4" x14ac:dyDescent="0.2">
      <c r="A50" s="5">
        <v>6.3</v>
      </c>
      <c r="B50" s="6" t="s">
        <v>48</v>
      </c>
      <c r="C50" s="97"/>
      <c r="D50" s="98"/>
    </row>
    <row r="51" spans="1:4" x14ac:dyDescent="0.2">
      <c r="A51" s="9"/>
      <c r="B51" s="4" t="s">
        <v>40</v>
      </c>
      <c r="C51" s="56">
        <f>C48+C49-C50</f>
        <v>0</v>
      </c>
      <c r="D51" s="56">
        <f>D48+D49-D50</f>
        <v>0</v>
      </c>
    </row>
    <row r="52" spans="1:4" x14ac:dyDescent="0.2">
      <c r="A52" s="9"/>
      <c r="B52" s="4"/>
      <c r="C52" s="94"/>
      <c r="D52" s="94"/>
    </row>
    <row r="53" spans="1:4" x14ac:dyDescent="0.2">
      <c r="A53" s="9">
        <v>7</v>
      </c>
      <c r="B53" s="4" t="s">
        <v>142</v>
      </c>
      <c r="C53" s="94"/>
      <c r="D53" s="94"/>
    </row>
    <row r="54" spans="1:4" x14ac:dyDescent="0.2">
      <c r="A54" s="5">
        <v>7.1</v>
      </c>
      <c r="B54" s="6" t="s">
        <v>184</v>
      </c>
      <c r="C54" s="97"/>
      <c r="D54" s="98"/>
    </row>
    <row r="55" spans="1:4" x14ac:dyDescent="0.2">
      <c r="A55" s="5">
        <v>7.2</v>
      </c>
      <c r="B55" s="6" t="s">
        <v>181</v>
      </c>
      <c r="C55" s="97"/>
      <c r="D55" s="98"/>
    </row>
    <row r="56" spans="1:4" x14ac:dyDescent="0.2">
      <c r="A56" s="5">
        <v>7.3</v>
      </c>
      <c r="B56" s="6" t="s">
        <v>135</v>
      </c>
      <c r="C56" s="97"/>
      <c r="D56" s="98"/>
    </row>
    <row r="57" spans="1:4" x14ac:dyDescent="0.2">
      <c r="A57" s="9"/>
      <c r="B57" s="4" t="s">
        <v>40</v>
      </c>
      <c r="C57" s="56">
        <f>SUM(C54:C56)</f>
        <v>0</v>
      </c>
      <c r="D57" s="56">
        <f>SUM(D54:D56)</f>
        <v>0</v>
      </c>
    </row>
    <row r="58" spans="1:4" x14ac:dyDescent="0.2">
      <c r="A58" s="9"/>
      <c r="B58" s="4"/>
      <c r="C58" s="94"/>
      <c r="D58" s="94"/>
    </row>
    <row r="59" spans="1:4" x14ac:dyDescent="0.2">
      <c r="A59" s="9">
        <v>8</v>
      </c>
      <c r="B59" s="4" t="s">
        <v>144</v>
      </c>
      <c r="C59" s="94"/>
      <c r="D59" s="94"/>
    </row>
    <row r="60" spans="1:4" x14ac:dyDescent="0.2">
      <c r="A60" s="5">
        <v>8.0500000000000007</v>
      </c>
      <c r="B60" s="6" t="s">
        <v>49</v>
      </c>
      <c r="C60" s="97"/>
      <c r="D60" s="98"/>
    </row>
    <row r="61" spans="1:4" x14ac:dyDescent="0.2">
      <c r="A61" s="5">
        <v>8.1</v>
      </c>
      <c r="B61" s="6" t="s">
        <v>50</v>
      </c>
      <c r="C61" s="97"/>
      <c r="D61" s="98"/>
    </row>
    <row r="62" spans="1:4" x14ac:dyDescent="0.2">
      <c r="A62" s="5">
        <v>8.15</v>
      </c>
      <c r="B62" s="6" t="s">
        <v>143</v>
      </c>
      <c r="C62" s="97"/>
      <c r="D62" s="98"/>
    </row>
    <row r="63" spans="1:4" x14ac:dyDescent="0.2">
      <c r="A63" s="5">
        <v>8.1999999999999993</v>
      </c>
      <c r="B63" s="6" t="s">
        <v>51</v>
      </c>
      <c r="C63" s="97"/>
      <c r="D63" s="98"/>
    </row>
    <row r="64" spans="1:4" x14ac:dyDescent="0.2">
      <c r="A64" s="5">
        <v>8.25</v>
      </c>
      <c r="B64" s="6" t="s">
        <v>52</v>
      </c>
      <c r="C64" s="97"/>
      <c r="D64" s="98"/>
    </row>
    <row r="65" spans="1:4" x14ac:dyDescent="0.2">
      <c r="A65" s="5">
        <v>8.3000000000000007</v>
      </c>
      <c r="B65" s="6" t="s">
        <v>175</v>
      </c>
      <c r="C65" s="97"/>
      <c r="D65" s="98"/>
    </row>
    <row r="66" spans="1:4" x14ac:dyDescent="0.2">
      <c r="A66" s="5">
        <v>8.35</v>
      </c>
      <c r="B66" s="6" t="s">
        <v>53</v>
      </c>
      <c r="C66" s="97"/>
      <c r="D66" s="98"/>
    </row>
    <row r="67" spans="1:4" x14ac:dyDescent="0.2">
      <c r="A67" s="5">
        <v>8.4</v>
      </c>
      <c r="B67" s="6" t="s">
        <v>54</v>
      </c>
      <c r="C67" s="97"/>
      <c r="D67" s="98"/>
    </row>
    <row r="68" spans="1:4" x14ac:dyDescent="0.2">
      <c r="A68" s="5">
        <v>8.4499999999999993</v>
      </c>
      <c r="B68" s="6" t="s">
        <v>55</v>
      </c>
      <c r="C68" s="97"/>
      <c r="D68" s="98"/>
    </row>
    <row r="69" spans="1:4" x14ac:dyDescent="0.2">
      <c r="A69" s="5">
        <v>8.5</v>
      </c>
      <c r="B69" s="6" t="s">
        <v>56</v>
      </c>
      <c r="C69" s="97"/>
      <c r="D69" s="98"/>
    </row>
    <row r="70" spans="1:4" x14ac:dyDescent="0.2">
      <c r="A70" s="5">
        <v>8.5500000000000007</v>
      </c>
      <c r="B70" s="6" t="s">
        <v>135</v>
      </c>
      <c r="C70" s="97"/>
      <c r="D70" s="98"/>
    </row>
    <row r="71" spans="1:4" x14ac:dyDescent="0.2">
      <c r="A71" s="9"/>
      <c r="B71" s="4" t="s">
        <v>40</v>
      </c>
      <c r="C71" s="56">
        <f>SUM(C60:C70)</f>
        <v>0</v>
      </c>
      <c r="D71" s="56">
        <f>SUM(D60:D70)</f>
        <v>0</v>
      </c>
    </row>
    <row r="72" spans="1:4" x14ac:dyDescent="0.2">
      <c r="A72" s="9"/>
      <c r="B72" s="4"/>
      <c r="C72" s="57"/>
      <c r="D72" s="57"/>
    </row>
    <row r="73" spans="1:4" x14ac:dyDescent="0.2">
      <c r="A73" s="9">
        <v>9</v>
      </c>
      <c r="B73" s="4" t="s">
        <v>145</v>
      </c>
      <c r="C73" s="57"/>
      <c r="D73" s="57"/>
    </row>
    <row r="74" spans="1:4" x14ac:dyDescent="0.2">
      <c r="A74" s="5">
        <v>9.1</v>
      </c>
      <c r="B74" s="6" t="s">
        <v>147</v>
      </c>
      <c r="C74" s="97"/>
      <c r="D74" s="98"/>
    </row>
    <row r="75" spans="1:4" x14ac:dyDescent="0.2">
      <c r="A75" s="5">
        <v>9.1999999999999993</v>
      </c>
      <c r="B75" s="6" t="s">
        <v>146</v>
      </c>
      <c r="C75" s="97"/>
      <c r="D75" s="98"/>
    </row>
    <row r="76" spans="1:4" x14ac:dyDescent="0.2">
      <c r="A76" s="5">
        <v>9.3000000000000007</v>
      </c>
      <c r="B76" s="6" t="s">
        <v>148</v>
      </c>
      <c r="C76" s="97"/>
      <c r="D76" s="98"/>
    </row>
    <row r="77" spans="1:4" x14ac:dyDescent="0.2">
      <c r="A77" s="93"/>
      <c r="B77" s="4" t="s">
        <v>40</v>
      </c>
      <c r="C77" s="56">
        <f>SUM(C74:C76)</f>
        <v>0</v>
      </c>
      <c r="D77" s="56">
        <f>SUM(D74:D76)</f>
        <v>0</v>
      </c>
    </row>
    <row r="78" spans="1:4" x14ac:dyDescent="0.2">
      <c r="A78" s="93"/>
      <c r="B78" s="4"/>
      <c r="C78" s="94"/>
      <c r="D78" s="94"/>
    </row>
    <row r="79" spans="1:4" x14ac:dyDescent="0.2">
      <c r="A79" s="93"/>
      <c r="B79" s="4" t="s">
        <v>223</v>
      </c>
      <c r="C79" s="94"/>
      <c r="D79" s="94"/>
    </row>
    <row r="80" spans="1:4" x14ac:dyDescent="0.2">
      <c r="A80" s="8"/>
      <c r="B80" s="6" t="s">
        <v>220</v>
      </c>
      <c r="C80" s="97"/>
      <c r="D80" s="98"/>
    </row>
    <row r="81" spans="1:4" x14ac:dyDescent="0.2">
      <c r="A81" s="8"/>
      <c r="B81" s="6" t="s">
        <v>221</v>
      </c>
      <c r="C81" s="97"/>
      <c r="D81" s="98"/>
    </row>
    <row r="82" spans="1:4" x14ac:dyDescent="0.2">
      <c r="A82" s="8"/>
      <c r="B82" s="6" t="s">
        <v>222</v>
      </c>
      <c r="C82" s="97"/>
      <c r="D82" s="98"/>
    </row>
  </sheetData>
  <sheetProtection algorithmName="SHA-512" hashValue="2HxurAGzbphqbhjQmJfQtE4Tceqm+crhdK8POSnhVHlyb0ObYjsiAv6FKQ0HJ5kYV+dvq+R9yX7Ufqd8k75IUw==" saltValue="aioZJt1P8FABbYxeYKwt4Q==" spinCount="100000" sheet="1" objects="1" scenarios="1"/>
  <mergeCells count="3">
    <mergeCell ref="A3:A5"/>
    <mergeCell ref="B3:B5"/>
    <mergeCell ref="A1:D1"/>
  </mergeCells>
  <printOptions horizontalCentered="1"/>
  <pageMargins left="0.7" right="0.7" top="0.75" bottom="0.75" header="0.3" footer="0.3"/>
  <pageSetup fitToHeight="2" orientation="portrait" r:id="rId1"/>
  <rowBreaks count="1" manualBreakCount="1">
    <brk id="4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D46"/>
  <sheetViews>
    <sheetView zoomScaleNormal="100" zoomScaleSheetLayoutView="98" workbookViewId="0">
      <selection activeCell="C7" sqref="C7"/>
    </sheetView>
  </sheetViews>
  <sheetFormatPr defaultColWidth="0" defaultRowHeight="12.75" zeroHeight="1" x14ac:dyDescent="0.2"/>
  <cols>
    <col min="1" max="1" width="10.7109375" style="16" customWidth="1"/>
    <col min="2" max="2" width="40.7109375" style="16" bestFit="1" customWidth="1"/>
    <col min="3" max="4" width="18.7109375" style="16" customWidth="1"/>
    <col min="5" max="16384" width="9.140625" style="16" hidden="1"/>
  </cols>
  <sheetData>
    <row r="1" spans="1:4" x14ac:dyDescent="0.2">
      <c r="A1" s="109" t="s">
        <v>156</v>
      </c>
      <c r="B1" s="109"/>
      <c r="C1" s="109"/>
      <c r="D1" s="109"/>
    </row>
    <row r="2" spans="1:4" x14ac:dyDescent="0.2"/>
    <row r="3" spans="1:4" x14ac:dyDescent="0.2">
      <c r="A3" s="117"/>
      <c r="B3" s="113"/>
      <c r="C3" s="71" t="s">
        <v>0</v>
      </c>
      <c r="D3" s="71" t="s">
        <v>199</v>
      </c>
    </row>
    <row r="4" spans="1:4" x14ac:dyDescent="0.2">
      <c r="A4" s="118"/>
      <c r="B4" s="114"/>
      <c r="C4" s="72" t="s">
        <v>1</v>
      </c>
      <c r="D4" s="72" t="s">
        <v>1</v>
      </c>
    </row>
    <row r="5" spans="1:4" x14ac:dyDescent="0.2">
      <c r="A5" s="119"/>
      <c r="B5" s="115"/>
      <c r="C5" s="73" t="s">
        <v>120</v>
      </c>
      <c r="D5" s="73" t="s">
        <v>120</v>
      </c>
    </row>
    <row r="6" spans="1:4" x14ac:dyDescent="0.2">
      <c r="A6" s="9">
        <v>1</v>
      </c>
      <c r="B6" s="4" t="s">
        <v>149</v>
      </c>
      <c r="C6" s="6"/>
      <c r="D6" s="6"/>
    </row>
    <row r="7" spans="1:4" x14ac:dyDescent="0.2">
      <c r="A7" s="5">
        <v>1.1000000000000001</v>
      </c>
      <c r="B7" s="6" t="s">
        <v>57</v>
      </c>
      <c r="C7" s="97"/>
      <c r="D7" s="98"/>
    </row>
    <row r="8" spans="1:4" x14ac:dyDescent="0.2">
      <c r="A8" s="5">
        <v>1.2</v>
      </c>
      <c r="B8" s="6" t="s">
        <v>58</v>
      </c>
      <c r="C8" s="97"/>
      <c r="D8" s="98"/>
    </row>
    <row r="9" spans="1:4" x14ac:dyDescent="0.2">
      <c r="A9" s="5"/>
      <c r="B9" s="6" t="s">
        <v>59</v>
      </c>
      <c r="C9" s="74">
        <f>C7+C8</f>
        <v>0</v>
      </c>
      <c r="D9" s="74">
        <f>D7+D8</f>
        <v>0</v>
      </c>
    </row>
    <row r="10" spans="1:4" x14ac:dyDescent="0.2">
      <c r="A10" s="5">
        <v>1.3</v>
      </c>
      <c r="B10" s="6" t="s">
        <v>60</v>
      </c>
      <c r="C10" s="97"/>
      <c r="D10" s="98"/>
    </row>
    <row r="11" spans="1:4" x14ac:dyDescent="0.2">
      <c r="A11" s="9"/>
      <c r="B11" s="4" t="s">
        <v>40</v>
      </c>
      <c r="C11" s="56">
        <f>C9-C10</f>
        <v>0</v>
      </c>
      <c r="D11" s="56">
        <f>D9-D10</f>
        <v>0</v>
      </c>
    </row>
    <row r="12" spans="1:4" x14ac:dyDescent="0.2">
      <c r="A12" s="9"/>
      <c r="B12" s="4"/>
      <c r="C12" s="94"/>
      <c r="D12" s="94"/>
    </row>
    <row r="13" spans="1:4" x14ac:dyDescent="0.2">
      <c r="A13" s="9">
        <v>2</v>
      </c>
      <c r="B13" s="4" t="s">
        <v>150</v>
      </c>
      <c r="C13" s="94"/>
      <c r="D13" s="94"/>
    </row>
    <row r="14" spans="1:4" x14ac:dyDescent="0.2">
      <c r="A14" s="9">
        <v>2.1</v>
      </c>
      <c r="B14" s="4" t="s">
        <v>61</v>
      </c>
      <c r="C14" s="94"/>
      <c r="D14" s="94"/>
    </row>
    <row r="15" spans="1:4" x14ac:dyDescent="0.2">
      <c r="A15" s="5">
        <v>2.11</v>
      </c>
      <c r="B15" s="6" t="s">
        <v>62</v>
      </c>
      <c r="C15" s="97"/>
      <c r="D15" s="98"/>
    </row>
    <row r="16" spans="1:4" x14ac:dyDescent="0.2">
      <c r="A16" s="5">
        <v>2.12</v>
      </c>
      <c r="B16" s="6" t="s">
        <v>63</v>
      </c>
      <c r="C16" s="97"/>
      <c r="D16" s="98"/>
    </row>
    <row r="17" spans="1:4" x14ac:dyDescent="0.2">
      <c r="A17" s="5">
        <v>2.13</v>
      </c>
      <c r="B17" s="6" t="s">
        <v>151</v>
      </c>
      <c r="C17" s="97"/>
      <c r="D17" s="98"/>
    </row>
    <row r="18" spans="1:4" x14ac:dyDescent="0.2">
      <c r="A18" s="5">
        <v>2.14</v>
      </c>
      <c r="B18" s="6" t="s">
        <v>64</v>
      </c>
      <c r="C18" s="97"/>
      <c r="D18" s="98"/>
    </row>
    <row r="19" spans="1:4" x14ac:dyDescent="0.2">
      <c r="A19" s="5">
        <v>2.15</v>
      </c>
      <c r="B19" s="6" t="s">
        <v>65</v>
      </c>
      <c r="C19" s="97"/>
      <c r="D19" s="98"/>
    </row>
    <row r="20" spans="1:4" x14ac:dyDescent="0.2">
      <c r="A20" s="5">
        <v>2.16</v>
      </c>
      <c r="B20" s="6" t="s">
        <v>66</v>
      </c>
      <c r="C20" s="97"/>
      <c r="D20" s="98"/>
    </row>
    <row r="21" spans="1:4" x14ac:dyDescent="0.2">
      <c r="A21" s="5">
        <v>2.17</v>
      </c>
      <c r="B21" s="6" t="s">
        <v>67</v>
      </c>
      <c r="C21" s="97"/>
      <c r="D21" s="98"/>
    </row>
    <row r="22" spans="1:4" x14ac:dyDescent="0.2">
      <c r="A22" s="5">
        <v>2.1800000000000002</v>
      </c>
      <c r="B22" s="6" t="s">
        <v>135</v>
      </c>
      <c r="C22" s="97"/>
      <c r="D22" s="98"/>
    </row>
    <row r="23" spans="1:4" x14ac:dyDescent="0.2">
      <c r="A23" s="9"/>
      <c r="B23" s="4" t="s">
        <v>224</v>
      </c>
      <c r="C23" s="56">
        <f>SUM(C15:C22)</f>
        <v>0</v>
      </c>
      <c r="D23" s="56">
        <f>SUM(D15:D22)</f>
        <v>0</v>
      </c>
    </row>
    <row r="24" spans="1:4" x14ac:dyDescent="0.2">
      <c r="A24" s="9"/>
      <c r="B24" s="4"/>
      <c r="C24" s="83"/>
      <c r="D24" s="83"/>
    </row>
    <row r="25" spans="1:4" x14ac:dyDescent="0.2">
      <c r="A25" s="9">
        <v>2.2000000000000002</v>
      </c>
      <c r="B25" s="4" t="s">
        <v>152</v>
      </c>
      <c r="C25" s="94"/>
      <c r="D25" s="94"/>
    </row>
    <row r="26" spans="1:4" x14ac:dyDescent="0.2">
      <c r="A26" s="5">
        <v>2.21</v>
      </c>
      <c r="B26" s="6" t="s">
        <v>68</v>
      </c>
      <c r="C26" s="97"/>
      <c r="D26" s="98"/>
    </row>
    <row r="27" spans="1:4" x14ac:dyDescent="0.2">
      <c r="A27" s="5">
        <v>2.2200000000000002</v>
      </c>
      <c r="B27" s="6" t="s">
        <v>69</v>
      </c>
      <c r="C27" s="97"/>
      <c r="D27" s="98"/>
    </row>
    <row r="28" spans="1:4" x14ac:dyDescent="0.2">
      <c r="A28" s="5">
        <v>2.23</v>
      </c>
      <c r="B28" s="6" t="s">
        <v>135</v>
      </c>
      <c r="C28" s="97"/>
      <c r="D28" s="98"/>
    </row>
    <row r="29" spans="1:4" x14ac:dyDescent="0.2">
      <c r="A29" s="9"/>
      <c r="B29" s="4" t="s">
        <v>224</v>
      </c>
      <c r="C29" s="56">
        <f>SUM(C26:C28)</f>
        <v>0</v>
      </c>
      <c r="D29" s="56">
        <f>SUM(D26:D28)</f>
        <v>0</v>
      </c>
    </row>
    <row r="30" spans="1:4" x14ac:dyDescent="0.2">
      <c r="A30" s="9"/>
      <c r="B30" s="4" t="s">
        <v>70</v>
      </c>
      <c r="C30" s="56">
        <f>C23+C29</f>
        <v>0</v>
      </c>
      <c r="D30" s="56">
        <f>D23+D29</f>
        <v>0</v>
      </c>
    </row>
    <row r="31" spans="1:4" x14ac:dyDescent="0.2">
      <c r="A31" s="9"/>
      <c r="B31" s="4"/>
      <c r="C31" s="83"/>
      <c r="D31" s="83"/>
    </row>
    <row r="32" spans="1:4" x14ac:dyDescent="0.2">
      <c r="A32" s="9">
        <v>3</v>
      </c>
      <c r="B32" s="4" t="s">
        <v>176</v>
      </c>
      <c r="C32" s="99"/>
      <c r="D32" s="100"/>
    </row>
    <row r="33" spans="1:4" x14ac:dyDescent="0.2">
      <c r="A33" s="9"/>
      <c r="B33" s="6" t="s">
        <v>140</v>
      </c>
      <c r="C33" s="84"/>
      <c r="D33" s="84"/>
    </row>
    <row r="34" spans="1:4" x14ac:dyDescent="0.2">
      <c r="A34" s="9"/>
      <c r="B34" s="4"/>
      <c r="C34" s="94"/>
      <c r="D34" s="94"/>
    </row>
    <row r="35" spans="1:4" x14ac:dyDescent="0.2">
      <c r="A35" s="9">
        <v>4</v>
      </c>
      <c r="B35" s="4" t="s">
        <v>153</v>
      </c>
      <c r="C35" s="94"/>
      <c r="D35" s="94"/>
    </row>
    <row r="36" spans="1:4" x14ac:dyDescent="0.2">
      <c r="A36" s="5">
        <v>4.0999999999999996</v>
      </c>
      <c r="B36" s="6" t="s">
        <v>155</v>
      </c>
      <c r="C36" s="97"/>
      <c r="D36" s="98"/>
    </row>
    <row r="37" spans="1:4" x14ac:dyDescent="0.2">
      <c r="A37" s="5">
        <v>4.2</v>
      </c>
      <c r="B37" s="6" t="s">
        <v>71</v>
      </c>
      <c r="C37" s="97"/>
      <c r="D37" s="98"/>
    </row>
    <row r="38" spans="1:4" x14ac:dyDescent="0.2">
      <c r="A38" s="5">
        <v>4.3</v>
      </c>
      <c r="B38" s="6" t="s">
        <v>72</v>
      </c>
      <c r="C38" s="97"/>
      <c r="D38" s="98"/>
    </row>
    <row r="39" spans="1:4" x14ac:dyDescent="0.2">
      <c r="A39" s="5">
        <v>4.4000000000000004</v>
      </c>
      <c r="B39" s="6" t="s">
        <v>135</v>
      </c>
      <c r="C39" s="97"/>
      <c r="D39" s="98"/>
    </row>
    <row r="40" spans="1:4" x14ac:dyDescent="0.2">
      <c r="A40" s="5">
        <v>4.5</v>
      </c>
      <c r="B40" s="6" t="s">
        <v>73</v>
      </c>
      <c r="C40" s="97"/>
      <c r="D40" s="98"/>
    </row>
    <row r="41" spans="1:4" x14ac:dyDescent="0.2">
      <c r="A41" s="9"/>
      <c r="B41" s="4" t="s">
        <v>40</v>
      </c>
      <c r="C41" s="56">
        <f>SUM(C36:C39)-C40</f>
        <v>0</v>
      </c>
      <c r="D41" s="56">
        <f>SUM(D36:D39)-D40</f>
        <v>0</v>
      </c>
    </row>
    <row r="42" spans="1:4" x14ac:dyDescent="0.2">
      <c r="A42" s="9"/>
      <c r="B42" s="4"/>
      <c r="C42" s="57"/>
      <c r="D42" s="57"/>
    </row>
    <row r="43" spans="1:4" x14ac:dyDescent="0.2">
      <c r="A43" s="9">
        <v>6</v>
      </c>
      <c r="B43" s="10" t="s">
        <v>154</v>
      </c>
      <c r="C43" s="57"/>
      <c r="D43" s="57"/>
    </row>
    <row r="44" spans="1:4" x14ac:dyDescent="0.2">
      <c r="A44" s="5">
        <v>6.1</v>
      </c>
      <c r="B44" s="6" t="s">
        <v>74</v>
      </c>
      <c r="C44" s="97"/>
      <c r="D44" s="98"/>
    </row>
    <row r="45" spans="1:4" x14ac:dyDescent="0.2">
      <c r="A45" s="5">
        <v>6.2</v>
      </c>
      <c r="B45" s="6" t="s">
        <v>135</v>
      </c>
      <c r="C45" s="97"/>
      <c r="D45" s="98"/>
    </row>
    <row r="46" spans="1:4" x14ac:dyDescent="0.2">
      <c r="A46" s="93"/>
      <c r="B46" s="4" t="s">
        <v>40</v>
      </c>
      <c r="C46" s="56">
        <f>SUM(C44:C45)</f>
        <v>0</v>
      </c>
      <c r="D46" s="56">
        <f>SUM(D44:D45)</f>
        <v>0</v>
      </c>
    </row>
  </sheetData>
  <sheetProtection algorithmName="SHA-512" hashValue="/RRVWFw3y1qup7QPMFOp28bfLkt3YBaJfQawnK0AIe9gu2HpL3xMld7XPoLVKhrGe8g4xKQ7/WjlVCVNSs9QHA==" saltValue="UkuwQOQpvYEin+2iK09bKw==" spinCount="100000" sheet="1" objects="1" scenarios="1"/>
  <mergeCells count="3">
    <mergeCell ref="A3:A5"/>
    <mergeCell ref="B3:B5"/>
    <mergeCell ref="A1:D1"/>
  </mergeCells>
  <printOptions horizontalCentered="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XFC62"/>
  <sheetViews>
    <sheetView zoomScaleNormal="100" workbookViewId="0">
      <selection activeCell="A6" sqref="A6"/>
    </sheetView>
  </sheetViews>
  <sheetFormatPr defaultColWidth="0" defaultRowHeight="12.75" zeroHeight="1" x14ac:dyDescent="0.2"/>
  <cols>
    <col min="1" max="1" width="34.140625" style="1" customWidth="1"/>
    <col min="2" max="2" width="25.85546875" style="1" bestFit="1" customWidth="1"/>
    <col min="3" max="3" width="18.28515625" style="1" customWidth="1"/>
    <col min="4" max="4" width="23" style="105" hidden="1"/>
    <col min="5" max="16383" width="9.140625" style="1" hidden="1"/>
    <col min="16384" max="16384" width="1.7109375" style="1" hidden="1"/>
  </cols>
  <sheetData>
    <row r="1" spans="1:4" ht="15" customHeight="1" x14ac:dyDescent="0.2">
      <c r="A1" s="109" t="s">
        <v>225</v>
      </c>
      <c r="B1" s="109"/>
      <c r="C1" s="109"/>
    </row>
    <row r="2" spans="1:4" x14ac:dyDescent="0.2">
      <c r="A2" s="63"/>
    </row>
    <row r="3" spans="1:4" x14ac:dyDescent="0.2">
      <c r="A3" s="120"/>
      <c r="B3" s="121"/>
      <c r="C3" s="71" t="s">
        <v>0</v>
      </c>
      <c r="D3" s="106"/>
    </row>
    <row r="4" spans="1:4" x14ac:dyDescent="0.2">
      <c r="A4" s="120"/>
      <c r="B4" s="121"/>
      <c r="C4" s="72" t="s">
        <v>1</v>
      </c>
      <c r="D4" s="106"/>
    </row>
    <row r="5" spans="1:4" x14ac:dyDescent="0.2">
      <c r="A5" s="64" t="s">
        <v>185</v>
      </c>
      <c r="B5" s="64" t="s">
        <v>200</v>
      </c>
      <c r="C5" s="66" t="s">
        <v>120</v>
      </c>
      <c r="D5" s="107" t="s">
        <v>254</v>
      </c>
    </row>
    <row r="6" spans="1:4" x14ac:dyDescent="0.2">
      <c r="A6" s="168"/>
      <c r="B6" s="168"/>
      <c r="C6" s="101"/>
      <c r="D6" s="105" t="str">
        <f>IF(A6&lt;&gt;"", INDEX(Sheet3!$C$2:$C$11, MATCH(A6, Sheet3!$A$2:$A$11, 0)), "")</f>
        <v/>
      </c>
    </row>
    <row r="7" spans="1:4" x14ac:dyDescent="0.2">
      <c r="A7" s="168"/>
      <c r="B7" s="168"/>
      <c r="C7" s="101"/>
      <c r="D7" s="105" t="str">
        <f>IF(A7&lt;&gt;"", INDEX(Sheet3!$C$2:$C$11, MATCH(A7, Sheet3!$A$2:$A$11, 0)), "")</f>
        <v/>
      </c>
    </row>
    <row r="8" spans="1:4" x14ac:dyDescent="0.2">
      <c r="A8" s="168"/>
      <c r="B8" s="168"/>
      <c r="C8" s="101"/>
      <c r="D8" s="105" t="str">
        <f>IF(A8&lt;&gt;"", INDEX(Sheet3!$C$2:$C$11, MATCH(A8, Sheet3!$A$2:$A$11, 0)), "")</f>
        <v/>
      </c>
    </row>
    <row r="9" spans="1:4" x14ac:dyDescent="0.2">
      <c r="A9" s="168"/>
      <c r="B9" s="168"/>
      <c r="C9" s="101"/>
      <c r="D9" s="105" t="str">
        <f>IF(A9&lt;&gt;"", INDEX(Sheet3!$C$2:$C$11, MATCH(A9, Sheet3!$A$2:$A$11, 0)), "")</f>
        <v/>
      </c>
    </row>
    <row r="10" spans="1:4" x14ac:dyDescent="0.2">
      <c r="A10" s="168"/>
      <c r="B10" s="168"/>
      <c r="C10" s="101"/>
      <c r="D10" s="105" t="str">
        <f>IF(A10&lt;&gt;"", INDEX(Sheet3!$C$2:$C$11, MATCH(A10, Sheet3!$A$2:$A$11, 0)), "")</f>
        <v/>
      </c>
    </row>
    <row r="11" spans="1:4" x14ac:dyDescent="0.2">
      <c r="A11" s="168"/>
      <c r="B11" s="168"/>
      <c r="C11" s="101"/>
      <c r="D11" s="105" t="str">
        <f>IF(A11&lt;&gt;"", INDEX(Sheet3!$C$2:$C$11, MATCH(A11, Sheet3!$A$2:$A$11, 0)), "")</f>
        <v/>
      </c>
    </row>
    <row r="12" spans="1:4" x14ac:dyDescent="0.2">
      <c r="A12" s="168"/>
      <c r="B12" s="168"/>
      <c r="C12" s="101"/>
      <c r="D12" s="105" t="str">
        <f>IF(A12&lt;&gt;"", INDEX(Sheet3!$C$2:$C$11, MATCH(A12, Sheet3!$A$2:$A$11, 0)), "")</f>
        <v/>
      </c>
    </row>
    <row r="13" spans="1:4" x14ac:dyDescent="0.2">
      <c r="A13" s="168"/>
      <c r="B13" s="168"/>
      <c r="C13" s="101"/>
      <c r="D13" s="105" t="str">
        <f>IF(A13&lt;&gt;"", INDEX(Sheet3!$C$2:$C$11, MATCH(A13, Sheet3!$A$2:$A$11, 0)), "")</f>
        <v/>
      </c>
    </row>
    <row r="14" spans="1:4" x14ac:dyDescent="0.2">
      <c r="A14" s="168"/>
      <c r="B14" s="168"/>
      <c r="C14" s="101"/>
      <c r="D14" s="105" t="str">
        <f>IF(A14&lt;&gt;"", INDEX(Sheet3!$C$2:$C$11, MATCH(A14, Sheet3!$A$2:$A$11, 0)), "")</f>
        <v/>
      </c>
    </row>
    <row r="15" spans="1:4" x14ac:dyDescent="0.2">
      <c r="A15" s="168"/>
      <c r="B15" s="168"/>
      <c r="C15" s="101"/>
      <c r="D15" s="105" t="str">
        <f>IF(A15&lt;&gt;"", INDEX(Sheet3!$C$2:$C$11, MATCH(A15, Sheet3!$A$2:$A$11, 0)), "")</f>
        <v/>
      </c>
    </row>
    <row r="16" spans="1:4" x14ac:dyDescent="0.2">
      <c r="A16" s="168"/>
      <c r="B16" s="168"/>
      <c r="C16" s="101"/>
      <c r="D16" s="105" t="str">
        <f>IF(A16&lt;&gt;"", INDEX(Sheet3!$C$2:$C$11, MATCH(A16, Sheet3!$A$2:$A$11, 0)), "")</f>
        <v/>
      </c>
    </row>
    <row r="17" spans="1:4" x14ac:dyDescent="0.2">
      <c r="A17" s="168"/>
      <c r="B17" s="168"/>
      <c r="C17" s="101"/>
      <c r="D17" s="105" t="str">
        <f>IF(A17&lt;&gt;"", INDEX(Sheet3!$C$2:$C$11, MATCH(A17, Sheet3!$A$2:$A$11, 0)), "")</f>
        <v/>
      </c>
    </row>
    <row r="18" spans="1:4" x14ac:dyDescent="0.2">
      <c r="A18" s="168"/>
      <c r="B18" s="168"/>
      <c r="C18" s="101"/>
      <c r="D18" s="105" t="str">
        <f>IF(A18&lt;&gt;"", INDEX(Sheet3!$C$2:$C$11, MATCH(A18, Sheet3!$A$2:$A$11, 0)), "")</f>
        <v/>
      </c>
    </row>
    <row r="19" spans="1:4" x14ac:dyDescent="0.2">
      <c r="A19" s="168"/>
      <c r="B19" s="168"/>
      <c r="C19" s="101"/>
      <c r="D19" s="105" t="str">
        <f>IF(A19&lt;&gt;"", INDEX(Sheet3!$C$2:$C$11, MATCH(A19, Sheet3!$A$2:$A$11, 0)), "")</f>
        <v/>
      </c>
    </row>
    <row r="20" spans="1:4" x14ac:dyDescent="0.2">
      <c r="A20" s="168"/>
      <c r="B20" s="168"/>
      <c r="C20" s="101"/>
      <c r="D20" s="105" t="str">
        <f>IF(A20&lt;&gt;"", INDEX(Sheet3!$C$2:$C$11, MATCH(A20, Sheet3!$A$2:$A$11, 0)), "")</f>
        <v/>
      </c>
    </row>
    <row r="21" spans="1:4" x14ac:dyDescent="0.2">
      <c r="A21" s="168"/>
      <c r="B21" s="168"/>
      <c r="C21" s="101"/>
      <c r="D21" s="105" t="str">
        <f>IF(A21&lt;&gt;"", INDEX(Sheet3!$C$2:$C$11, MATCH(A21, Sheet3!$A$2:$A$11, 0)), "")</f>
        <v/>
      </c>
    </row>
    <row r="22" spans="1:4" x14ac:dyDescent="0.2">
      <c r="A22" s="168"/>
      <c r="B22" s="168"/>
      <c r="C22" s="101"/>
      <c r="D22" s="105" t="str">
        <f>IF(A22&lt;&gt;"", INDEX(Sheet3!$C$2:$C$11, MATCH(A22, Sheet3!$A$2:$A$11, 0)), "")</f>
        <v/>
      </c>
    </row>
    <row r="23" spans="1:4" x14ac:dyDescent="0.2">
      <c r="A23" s="168"/>
      <c r="B23" s="168"/>
      <c r="C23" s="101"/>
      <c r="D23" s="105" t="str">
        <f>IF(A23&lt;&gt;"", INDEX(Sheet3!$C$2:$C$11, MATCH(A23, Sheet3!$A$2:$A$11, 0)), "")</f>
        <v/>
      </c>
    </row>
    <row r="24" spans="1:4" x14ac:dyDescent="0.2">
      <c r="A24" s="168"/>
      <c r="B24" s="168"/>
      <c r="C24" s="101"/>
      <c r="D24" s="105" t="str">
        <f>IF(A24&lt;&gt;"", INDEX(Sheet3!$C$2:$C$11, MATCH(A24, Sheet3!$A$2:$A$11, 0)), "")</f>
        <v/>
      </c>
    </row>
    <row r="25" spans="1:4" x14ac:dyDescent="0.2">
      <c r="A25" s="168"/>
      <c r="B25" s="168"/>
      <c r="C25" s="101"/>
      <c r="D25" s="105" t="str">
        <f>IF(A25&lt;&gt;"", INDEX(Sheet3!$C$2:$C$11, MATCH(A25, Sheet3!$A$2:$A$11, 0)), "")</f>
        <v/>
      </c>
    </row>
    <row r="26" spans="1:4" x14ac:dyDescent="0.2">
      <c r="A26" s="168"/>
      <c r="B26" s="168"/>
      <c r="C26" s="101"/>
      <c r="D26" s="105" t="str">
        <f>IF(A26&lt;&gt;"", INDEX(Sheet3!$C$2:$C$11, MATCH(A26, Sheet3!$A$2:$A$11, 0)), "")</f>
        <v/>
      </c>
    </row>
    <row r="27" spans="1:4" x14ac:dyDescent="0.2">
      <c r="A27" s="168"/>
      <c r="B27" s="168"/>
      <c r="C27" s="101"/>
      <c r="D27" s="105" t="str">
        <f>IF(A27&lt;&gt;"", INDEX(Sheet3!$C$2:$C$11, MATCH(A27, Sheet3!$A$2:$A$11, 0)), "")</f>
        <v/>
      </c>
    </row>
    <row r="28" spans="1:4" x14ac:dyDescent="0.2">
      <c r="A28" s="168"/>
      <c r="B28" s="168"/>
      <c r="C28" s="101"/>
      <c r="D28" s="105" t="str">
        <f>IF(A28&lt;&gt;"", INDEX(Sheet3!$C$2:$C$11, MATCH(A28, Sheet3!$A$2:$A$11, 0)), "")</f>
        <v/>
      </c>
    </row>
    <row r="29" spans="1:4" x14ac:dyDescent="0.2">
      <c r="A29" s="168"/>
      <c r="B29" s="168"/>
      <c r="C29" s="101"/>
      <c r="D29" s="105" t="str">
        <f>IF(A29&lt;&gt;"", INDEX(Sheet3!$C$2:$C$11, MATCH(A29, Sheet3!$A$2:$A$11, 0)), "")</f>
        <v/>
      </c>
    </row>
    <row r="30" spans="1:4" x14ac:dyDescent="0.2">
      <c r="A30" s="168"/>
      <c r="B30" s="168"/>
      <c r="C30" s="101"/>
      <c r="D30" s="105" t="str">
        <f>IF(A30&lt;&gt;"", INDEX(Sheet3!$C$2:$C$11, MATCH(A30, Sheet3!$A$2:$A$11, 0)), "")</f>
        <v/>
      </c>
    </row>
    <row r="31" spans="1:4" x14ac:dyDescent="0.2">
      <c r="A31" s="168"/>
      <c r="B31" s="168"/>
      <c r="C31" s="101"/>
      <c r="D31" s="105" t="str">
        <f>IF(A31&lt;&gt;"", INDEX(Sheet3!$C$2:$C$11, MATCH(A31, Sheet3!$A$2:$A$11, 0)), "")</f>
        <v/>
      </c>
    </row>
    <row r="32" spans="1:4" x14ac:dyDescent="0.2">
      <c r="A32" s="168"/>
      <c r="B32" s="168"/>
      <c r="C32" s="101"/>
      <c r="D32" s="105" t="str">
        <f>IF(A32&lt;&gt;"", INDEX(Sheet3!$C$2:$C$11, MATCH(A32, Sheet3!$A$2:$A$11, 0)), "")</f>
        <v/>
      </c>
    </row>
    <row r="33" spans="1:4" x14ac:dyDescent="0.2">
      <c r="A33" s="168"/>
      <c r="B33" s="168"/>
      <c r="C33" s="101"/>
      <c r="D33" s="105" t="str">
        <f>IF(A33&lt;&gt;"", INDEX(Sheet3!$C$2:$C$11, MATCH(A33, Sheet3!$A$2:$A$11, 0)), "")</f>
        <v/>
      </c>
    </row>
    <row r="34" spans="1:4" x14ac:dyDescent="0.2">
      <c r="A34" s="168"/>
      <c r="B34" s="168"/>
      <c r="C34" s="101"/>
      <c r="D34" s="105" t="str">
        <f>IF(A34&lt;&gt;"", INDEX(Sheet3!$C$2:$C$11, MATCH(A34, Sheet3!$A$2:$A$11, 0)), "")</f>
        <v/>
      </c>
    </row>
    <row r="35" spans="1:4" x14ac:dyDescent="0.2">
      <c r="A35" s="168"/>
      <c r="B35" s="168"/>
      <c r="C35" s="101"/>
      <c r="D35" s="105" t="str">
        <f>IF(A35&lt;&gt;"", INDEX(Sheet3!$C$2:$C$11, MATCH(A35, Sheet3!$A$2:$A$11, 0)), "")</f>
        <v/>
      </c>
    </row>
    <row r="36" spans="1:4" x14ac:dyDescent="0.2">
      <c r="A36" s="168"/>
      <c r="B36" s="168"/>
      <c r="C36" s="101"/>
      <c r="D36" s="105" t="str">
        <f>IF(A36&lt;&gt;"", INDEX(Sheet3!$C$2:$C$11, MATCH(A36, Sheet3!$A$2:$A$11, 0)), "")</f>
        <v/>
      </c>
    </row>
    <row r="37" spans="1:4" x14ac:dyDescent="0.2">
      <c r="A37" s="168"/>
      <c r="B37" s="168"/>
      <c r="C37" s="101"/>
      <c r="D37" s="105" t="str">
        <f>IF(A37&lt;&gt;"", INDEX(Sheet3!$C$2:$C$11, MATCH(A37, Sheet3!$A$2:$A$11, 0)), "")</f>
        <v/>
      </c>
    </row>
    <row r="38" spans="1:4" x14ac:dyDescent="0.2">
      <c r="A38" s="168"/>
      <c r="B38" s="168"/>
      <c r="C38" s="101"/>
      <c r="D38" s="105" t="str">
        <f>IF(A38&lt;&gt;"", INDEX(Sheet3!$C$2:$C$11, MATCH(A38, Sheet3!$A$2:$A$11, 0)), "")</f>
        <v/>
      </c>
    </row>
    <row r="39" spans="1:4" x14ac:dyDescent="0.2">
      <c r="A39" s="168"/>
      <c r="B39" s="168"/>
      <c r="C39" s="101"/>
      <c r="D39" s="105" t="str">
        <f>IF(A39&lt;&gt;"", INDEX(Sheet3!$C$2:$C$11, MATCH(A39, Sheet3!$A$2:$A$11, 0)), "")</f>
        <v/>
      </c>
    </row>
    <row r="40" spans="1:4" x14ac:dyDescent="0.2">
      <c r="A40" s="168"/>
      <c r="B40" s="168"/>
      <c r="C40" s="101"/>
      <c r="D40" s="105" t="str">
        <f>IF(A40&lt;&gt;"", INDEX(Sheet3!$C$2:$C$11, MATCH(A40, Sheet3!$A$2:$A$11, 0)), "")</f>
        <v/>
      </c>
    </row>
    <row r="41" spans="1:4" x14ac:dyDescent="0.2">
      <c r="A41" s="168"/>
      <c r="B41" s="168"/>
      <c r="C41" s="101"/>
      <c r="D41" s="105" t="str">
        <f>IF(A41&lt;&gt;"", INDEX(Sheet3!$C$2:$C$11, MATCH(A41, Sheet3!$A$2:$A$11, 0)), "")</f>
        <v/>
      </c>
    </row>
    <row r="42" spans="1:4" x14ac:dyDescent="0.2">
      <c r="A42" s="168"/>
      <c r="B42" s="168"/>
      <c r="C42" s="101"/>
      <c r="D42" s="105" t="str">
        <f>IF(A42&lt;&gt;"", INDEX(Sheet3!$C$2:$C$11, MATCH(A42, Sheet3!$A$2:$A$11, 0)), "")</f>
        <v/>
      </c>
    </row>
    <row r="43" spans="1:4" x14ac:dyDescent="0.2">
      <c r="A43" s="168"/>
      <c r="B43" s="168"/>
      <c r="C43" s="101"/>
      <c r="D43" s="105" t="str">
        <f>IF(A43&lt;&gt;"", INDEX(Sheet3!$C$2:$C$11, MATCH(A43, Sheet3!$A$2:$A$11, 0)), "")</f>
        <v/>
      </c>
    </row>
    <row r="44" spans="1:4" x14ac:dyDescent="0.2">
      <c r="A44" s="168"/>
      <c r="B44" s="168"/>
      <c r="C44" s="101"/>
      <c r="D44" s="105" t="str">
        <f>IF(A44&lt;&gt;"", INDEX(Sheet3!$C$2:$C$11, MATCH(A44, Sheet3!$A$2:$A$11, 0)), "")</f>
        <v/>
      </c>
    </row>
    <row r="45" spans="1:4" x14ac:dyDescent="0.2">
      <c r="A45" s="168"/>
      <c r="B45" s="168"/>
      <c r="C45" s="101"/>
      <c r="D45" s="105" t="str">
        <f>IF(A45&lt;&gt;"", INDEX(Sheet3!$C$2:$C$11, MATCH(A45, Sheet3!$A$2:$A$11, 0)), "")</f>
        <v/>
      </c>
    </row>
    <row r="46" spans="1:4" x14ac:dyDescent="0.2">
      <c r="A46" s="168"/>
      <c r="B46" s="168"/>
      <c r="C46" s="101"/>
      <c r="D46" s="105" t="str">
        <f>IF(A46&lt;&gt;"", INDEX(Sheet3!$C$2:$C$11, MATCH(A46, Sheet3!$A$2:$A$11, 0)), "")</f>
        <v/>
      </c>
    </row>
    <row r="47" spans="1:4" x14ac:dyDescent="0.2">
      <c r="A47" s="168"/>
      <c r="B47" s="168"/>
      <c r="C47" s="101"/>
      <c r="D47" s="105" t="str">
        <f>IF(A47&lt;&gt;"", INDEX(Sheet3!$C$2:$C$11, MATCH(A47, Sheet3!$A$2:$A$11, 0)), "")</f>
        <v/>
      </c>
    </row>
    <row r="48" spans="1:4" x14ac:dyDescent="0.2">
      <c r="A48" s="168"/>
      <c r="B48" s="168"/>
      <c r="C48" s="101"/>
      <c r="D48" s="105" t="str">
        <f>IF(A48&lt;&gt;"", INDEX(Sheet3!$C$2:$C$11, MATCH(A48, Sheet3!$A$2:$A$11, 0)), "")</f>
        <v/>
      </c>
    </row>
    <row r="49" spans="1:4" x14ac:dyDescent="0.2">
      <c r="A49" s="168"/>
      <c r="B49" s="168"/>
      <c r="C49" s="101"/>
      <c r="D49" s="105" t="str">
        <f>IF(A49&lt;&gt;"", INDEX(Sheet3!$C$2:$C$11, MATCH(A49, Sheet3!$A$2:$A$11, 0)), "")</f>
        <v/>
      </c>
    </row>
    <row r="50" spans="1:4" x14ac:dyDescent="0.2">
      <c r="A50" s="168"/>
      <c r="B50" s="168"/>
      <c r="C50" s="101"/>
      <c r="D50" s="105" t="str">
        <f>IF(A50&lt;&gt;"", INDEX(Sheet3!$C$2:$C$11, MATCH(A50, Sheet3!$A$2:$A$11, 0)), "")</f>
        <v/>
      </c>
    </row>
    <row r="51" spans="1:4" x14ac:dyDescent="0.2">
      <c r="A51" s="168"/>
      <c r="B51" s="168"/>
      <c r="C51" s="101"/>
      <c r="D51" s="105" t="str">
        <f>IF(A51&lt;&gt;"", INDEX(Sheet3!$C$2:$C$11, MATCH(A51, Sheet3!$A$2:$A$11, 0)), "")</f>
        <v/>
      </c>
    </row>
    <row r="52" spans="1:4" x14ac:dyDescent="0.2">
      <c r="A52" s="168"/>
      <c r="B52" s="168"/>
      <c r="C52" s="101"/>
      <c r="D52" s="105" t="str">
        <f>IF(A52&lt;&gt;"", INDEX(Sheet3!$C$2:$C$11, MATCH(A52, Sheet3!$A$2:$A$11, 0)), "")</f>
        <v/>
      </c>
    </row>
    <row r="53" spans="1:4" x14ac:dyDescent="0.2">
      <c r="A53" s="168"/>
      <c r="B53" s="168"/>
      <c r="C53" s="101"/>
      <c r="D53" s="105" t="str">
        <f>IF(A53&lt;&gt;"", INDEX(Sheet3!$C$2:$C$11, MATCH(A53, Sheet3!$A$2:$A$11, 0)), "")</f>
        <v/>
      </c>
    </row>
    <row r="54" spans="1:4" x14ac:dyDescent="0.2">
      <c r="A54" s="168"/>
      <c r="B54" s="168"/>
      <c r="C54" s="101"/>
      <c r="D54" s="105" t="str">
        <f>IF(A54&lt;&gt;"", INDEX(Sheet3!$C$2:$C$11, MATCH(A54, Sheet3!$A$2:$A$11, 0)), "")</f>
        <v/>
      </c>
    </row>
    <row r="55" spans="1:4" x14ac:dyDescent="0.2">
      <c r="A55" s="168"/>
      <c r="B55" s="168"/>
      <c r="C55" s="101"/>
      <c r="D55" s="105" t="str">
        <f>IF(A55&lt;&gt;"", INDEX(Sheet3!$C$2:$C$11, MATCH(A55, Sheet3!$A$2:$A$11, 0)), "")</f>
        <v/>
      </c>
    </row>
    <row r="56" spans="1:4" x14ac:dyDescent="0.2">
      <c r="A56" s="168"/>
      <c r="B56" s="168"/>
      <c r="C56" s="101"/>
      <c r="D56" s="105" t="str">
        <f>IF(A56&lt;&gt;"", INDEX(Sheet3!$C$2:$C$11, MATCH(A56, Sheet3!$A$2:$A$11, 0)), "")</f>
        <v/>
      </c>
    </row>
    <row r="57" spans="1:4" x14ac:dyDescent="0.2">
      <c r="A57" s="168"/>
      <c r="B57" s="168"/>
      <c r="C57" s="101"/>
      <c r="D57" s="105" t="str">
        <f>IF(A57&lt;&gt;"", INDEX(Sheet3!$C$2:$C$11, MATCH(A57, Sheet3!$A$2:$A$11, 0)), "")</f>
        <v/>
      </c>
    </row>
    <row r="58" spans="1:4" x14ac:dyDescent="0.2">
      <c r="A58" s="168"/>
      <c r="B58" s="168"/>
      <c r="C58" s="101"/>
      <c r="D58" s="105" t="str">
        <f>IF(A58&lt;&gt;"", INDEX(Sheet3!$C$2:$C$11, MATCH(A58, Sheet3!$A$2:$A$11, 0)), "")</f>
        <v/>
      </c>
    </row>
    <row r="59" spans="1:4" x14ac:dyDescent="0.2">
      <c r="A59" s="168"/>
      <c r="B59" s="168"/>
      <c r="C59" s="101"/>
      <c r="D59" s="105" t="str">
        <f>IF(A59&lt;&gt;"", INDEX(Sheet3!$C$2:$C$11, MATCH(A59, Sheet3!$A$2:$A$11, 0)), "")</f>
        <v/>
      </c>
    </row>
    <row r="60" spans="1:4" x14ac:dyDescent="0.2">
      <c r="A60" s="168"/>
      <c r="B60" s="168"/>
      <c r="C60" s="101"/>
      <c r="D60" s="105" t="str">
        <f>IF(A60&lt;&gt;"", INDEX(Sheet3!$C$2:$C$11, MATCH(A60, Sheet3!$A$2:$A$11, 0)), "")</f>
        <v/>
      </c>
    </row>
    <row r="61" spans="1:4" x14ac:dyDescent="0.2"/>
    <row r="62" spans="1:4" x14ac:dyDescent="0.2">
      <c r="A62" s="1" t="s">
        <v>226</v>
      </c>
    </row>
  </sheetData>
  <sheetProtection algorithmName="SHA-512" hashValue="vuKCF0FBH3WSawli1CehNtAVP5/7NSpz81TkANVmJOVgGFSer770U7eKMTSbPFISwr/dUcwR4bIOYFW7pfhSFQ==" saltValue="PsNds/TcgPdxvP1Ugz7v6Q==" spinCount="100000" sheet="1" objects="1" scenarios="1"/>
  <mergeCells count="3">
    <mergeCell ref="A3:A4"/>
    <mergeCell ref="B3:B4"/>
    <mergeCell ref="A1:C1"/>
  </mergeCells>
  <printOptions horizontalCentered="1"/>
  <pageMargins left="0.25" right="0.25" top="0.75" bottom="0.75" header="0.3" footer="0.3"/>
  <pageSetup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0CFEDD-D77B-4886-BDCF-0D8FAD5646CB}">
          <x14:formula1>
            <xm:f>Sheet3!$A$2:$A$11</xm:f>
          </x14:formula1>
          <xm:sqref>A6:A60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D62"/>
  <sheetViews>
    <sheetView zoomScaleNormal="100" workbookViewId="0">
      <selection activeCell="A6" sqref="A6"/>
    </sheetView>
  </sheetViews>
  <sheetFormatPr defaultColWidth="0" defaultRowHeight="12.75" zeroHeight="1" x14ac:dyDescent="0.2"/>
  <cols>
    <col min="1" max="1" width="37.28515625" style="1" customWidth="1"/>
    <col min="2" max="2" width="27.5703125" style="1" customWidth="1"/>
    <col min="3" max="3" width="16.28515625" style="1" customWidth="1"/>
    <col min="4" max="4" width="22.42578125" style="105" hidden="1"/>
    <col min="5" max="16384" width="9.140625" style="1" hidden="1"/>
  </cols>
  <sheetData>
    <row r="1" spans="1:4" x14ac:dyDescent="0.2">
      <c r="A1" s="109" t="s">
        <v>227</v>
      </c>
      <c r="B1" s="109"/>
      <c r="C1" s="109"/>
    </row>
    <row r="2" spans="1:4" x14ac:dyDescent="0.2">
      <c r="A2" s="16"/>
      <c r="B2" s="16"/>
      <c r="C2" s="16"/>
    </row>
    <row r="3" spans="1:4" x14ac:dyDescent="0.2">
      <c r="A3" s="117"/>
      <c r="B3" s="113"/>
      <c r="C3" s="71" t="s">
        <v>0</v>
      </c>
    </row>
    <row r="4" spans="1:4" x14ac:dyDescent="0.2">
      <c r="A4" s="118"/>
      <c r="B4" s="114"/>
      <c r="C4" s="73" t="s">
        <v>1</v>
      </c>
    </row>
    <row r="5" spans="1:4" x14ac:dyDescent="0.2">
      <c r="A5" s="64" t="s">
        <v>185</v>
      </c>
      <c r="B5" s="64" t="s">
        <v>200</v>
      </c>
      <c r="C5" s="66" t="s">
        <v>120</v>
      </c>
      <c r="D5" s="105" t="s">
        <v>254</v>
      </c>
    </row>
    <row r="6" spans="1:4" x14ac:dyDescent="0.2">
      <c r="A6" s="168"/>
      <c r="B6" s="168"/>
      <c r="C6" s="101"/>
      <c r="D6" s="105" t="str">
        <f>IF(A6&lt;&gt;"", INDEX(Sheet3!$D$2:$D$6, MATCH(A6, Sheet3!$B$2:$B$6, 0)), "")</f>
        <v/>
      </c>
    </row>
    <row r="7" spans="1:4" x14ac:dyDescent="0.2">
      <c r="A7" s="168"/>
      <c r="B7" s="168"/>
      <c r="C7" s="101"/>
      <c r="D7" s="105" t="str">
        <f>IF(A7&lt;&gt;"", INDEX(Sheet3!$D$2:$D$6, MATCH(A7, Sheet3!$B$2:$B$6, 0)), "")</f>
        <v/>
      </c>
    </row>
    <row r="8" spans="1:4" x14ac:dyDescent="0.2">
      <c r="A8" s="168"/>
      <c r="B8" s="168"/>
      <c r="C8" s="101"/>
      <c r="D8" s="105" t="str">
        <f>IF(A8&lt;&gt;"", INDEX(Sheet3!$D$2:$D$6, MATCH(A8, Sheet3!$B$2:$B$6, 0)), "")</f>
        <v/>
      </c>
    </row>
    <row r="9" spans="1:4" x14ac:dyDescent="0.2">
      <c r="A9" s="168"/>
      <c r="B9" s="168"/>
      <c r="C9" s="101"/>
      <c r="D9" s="105" t="str">
        <f>IF(A9&lt;&gt;"", INDEX(Sheet3!$D$2:$D$6, MATCH(A9, Sheet3!$B$2:$B$6, 0)), "")</f>
        <v/>
      </c>
    </row>
    <row r="10" spans="1:4" x14ac:dyDescent="0.2">
      <c r="A10" s="168"/>
      <c r="B10" s="168"/>
      <c r="C10" s="101"/>
      <c r="D10" s="105" t="str">
        <f>IF(A10&lt;&gt;"", INDEX(Sheet3!$D$2:$D$6, MATCH(A10, Sheet3!$B$2:$B$6, 0)), "")</f>
        <v/>
      </c>
    </row>
    <row r="11" spans="1:4" x14ac:dyDescent="0.2">
      <c r="A11" s="168"/>
      <c r="B11" s="168"/>
      <c r="C11" s="101"/>
      <c r="D11" s="105" t="str">
        <f>IF(A11&lt;&gt;"", INDEX(Sheet3!$D$2:$D$6, MATCH(A11, Sheet3!$B$2:$B$6, 0)), "")</f>
        <v/>
      </c>
    </row>
    <row r="12" spans="1:4" x14ac:dyDescent="0.2">
      <c r="A12" s="168"/>
      <c r="B12" s="168"/>
      <c r="C12" s="101"/>
      <c r="D12" s="105" t="str">
        <f>IF(A12&lt;&gt;"", INDEX(Sheet3!$D$2:$D$6, MATCH(A12, Sheet3!$B$2:$B$6, 0)), "")</f>
        <v/>
      </c>
    </row>
    <row r="13" spans="1:4" x14ac:dyDescent="0.2">
      <c r="A13" s="168"/>
      <c r="B13" s="168"/>
      <c r="C13" s="101"/>
      <c r="D13" s="105" t="str">
        <f>IF(A13&lt;&gt;"", INDEX(Sheet3!$D$2:$D$6, MATCH(A13, Sheet3!$B$2:$B$6, 0)), "")</f>
        <v/>
      </c>
    </row>
    <row r="14" spans="1:4" x14ac:dyDescent="0.2">
      <c r="A14" s="168"/>
      <c r="B14" s="168"/>
      <c r="C14" s="101"/>
      <c r="D14" s="105" t="str">
        <f>IF(A14&lt;&gt;"", INDEX(Sheet3!$D$2:$D$6, MATCH(A14, Sheet3!$B$2:$B$6, 0)), "")</f>
        <v/>
      </c>
    </row>
    <row r="15" spans="1:4" x14ac:dyDescent="0.2">
      <c r="A15" s="168"/>
      <c r="B15" s="168"/>
      <c r="C15" s="101"/>
      <c r="D15" s="105" t="str">
        <f>IF(A15&lt;&gt;"", INDEX(Sheet3!$D$2:$D$6, MATCH(A15, Sheet3!$B$2:$B$6, 0)), "")</f>
        <v/>
      </c>
    </row>
    <row r="16" spans="1:4" x14ac:dyDescent="0.2">
      <c r="A16" s="168"/>
      <c r="B16" s="168"/>
      <c r="C16" s="101"/>
      <c r="D16" s="105" t="str">
        <f>IF(A16&lt;&gt;"", INDEX(Sheet3!$D$2:$D$6, MATCH(A16, Sheet3!$B$2:$B$6, 0)), "")</f>
        <v/>
      </c>
    </row>
    <row r="17" spans="1:4" x14ac:dyDescent="0.2">
      <c r="A17" s="168"/>
      <c r="B17" s="168"/>
      <c r="C17" s="101"/>
      <c r="D17" s="105" t="str">
        <f>IF(A17&lt;&gt;"", INDEX(Sheet3!$D$2:$D$6, MATCH(A17, Sheet3!$B$2:$B$6, 0)), "")</f>
        <v/>
      </c>
    </row>
    <row r="18" spans="1:4" x14ac:dyDescent="0.2">
      <c r="A18" s="168"/>
      <c r="B18" s="168"/>
      <c r="C18" s="101"/>
      <c r="D18" s="105" t="str">
        <f>IF(A18&lt;&gt;"", INDEX(Sheet3!$D$2:$D$6, MATCH(A18, Sheet3!$B$2:$B$6, 0)), "")</f>
        <v/>
      </c>
    </row>
    <row r="19" spans="1:4" x14ac:dyDescent="0.2">
      <c r="A19" s="168"/>
      <c r="B19" s="168"/>
      <c r="C19" s="101"/>
      <c r="D19" s="105" t="str">
        <f>IF(A19&lt;&gt;"", INDEX(Sheet3!$D$2:$D$6, MATCH(A19, Sheet3!$B$2:$B$6, 0)), "")</f>
        <v/>
      </c>
    </row>
    <row r="20" spans="1:4" x14ac:dyDescent="0.2">
      <c r="A20" s="168"/>
      <c r="B20" s="168"/>
      <c r="C20" s="101"/>
      <c r="D20" s="105" t="str">
        <f>IF(A20&lt;&gt;"", INDEX(Sheet3!$D$2:$D$6, MATCH(A20, Sheet3!$B$2:$B$6, 0)), "")</f>
        <v/>
      </c>
    </row>
    <row r="21" spans="1:4" x14ac:dyDescent="0.2">
      <c r="A21" s="168"/>
      <c r="B21" s="168"/>
      <c r="C21" s="101"/>
      <c r="D21" s="105" t="str">
        <f>IF(A21&lt;&gt;"", INDEX(Sheet3!$D$2:$D$6, MATCH(A21, Sheet3!$B$2:$B$6, 0)), "")</f>
        <v/>
      </c>
    </row>
    <row r="22" spans="1:4" x14ac:dyDescent="0.2">
      <c r="A22" s="168"/>
      <c r="B22" s="168"/>
      <c r="C22" s="101"/>
      <c r="D22" s="105" t="str">
        <f>IF(A22&lt;&gt;"", INDEX(Sheet3!$D$2:$D$6, MATCH(A22, Sheet3!$B$2:$B$6, 0)), "")</f>
        <v/>
      </c>
    </row>
    <row r="23" spans="1:4" x14ac:dyDescent="0.2">
      <c r="A23" s="168"/>
      <c r="B23" s="168"/>
      <c r="C23" s="101"/>
      <c r="D23" s="105" t="str">
        <f>IF(A23&lt;&gt;"", INDEX(Sheet3!$D$2:$D$6, MATCH(A23, Sheet3!$B$2:$B$6, 0)), "")</f>
        <v/>
      </c>
    </row>
    <row r="24" spans="1:4" x14ac:dyDescent="0.2">
      <c r="A24" s="168"/>
      <c r="B24" s="168"/>
      <c r="C24" s="101"/>
      <c r="D24" s="105" t="str">
        <f>IF(A24&lt;&gt;"", INDEX(Sheet3!$D$2:$D$6, MATCH(A24, Sheet3!$B$2:$B$6, 0)), "")</f>
        <v/>
      </c>
    </row>
    <row r="25" spans="1:4" x14ac:dyDescent="0.2">
      <c r="A25" s="168"/>
      <c r="B25" s="168"/>
      <c r="C25" s="101"/>
      <c r="D25" s="105" t="str">
        <f>IF(A25&lt;&gt;"", INDEX(Sheet3!$D$2:$D$6, MATCH(A25, Sheet3!$B$2:$B$6, 0)), "")</f>
        <v/>
      </c>
    </row>
    <row r="26" spans="1:4" x14ac:dyDescent="0.2">
      <c r="A26" s="168"/>
      <c r="B26" s="168"/>
      <c r="C26" s="101"/>
      <c r="D26" s="105" t="str">
        <f>IF(A26&lt;&gt;"", INDEX(Sheet3!$D$2:$D$6, MATCH(A26, Sheet3!$B$2:$B$6, 0)), "")</f>
        <v/>
      </c>
    </row>
    <row r="27" spans="1:4" x14ac:dyDescent="0.2">
      <c r="A27" s="168"/>
      <c r="B27" s="168"/>
      <c r="C27" s="101"/>
      <c r="D27" s="105" t="str">
        <f>IF(A27&lt;&gt;"", INDEX(Sheet3!$D$2:$D$6, MATCH(A27, Sheet3!$B$2:$B$6, 0)), "")</f>
        <v/>
      </c>
    </row>
    <row r="28" spans="1:4" x14ac:dyDescent="0.2">
      <c r="A28" s="168"/>
      <c r="B28" s="168"/>
      <c r="C28" s="101"/>
      <c r="D28" s="105" t="str">
        <f>IF(A28&lt;&gt;"", INDEX(Sheet3!$D$2:$D$6, MATCH(A28, Sheet3!$B$2:$B$6, 0)), "")</f>
        <v/>
      </c>
    </row>
    <row r="29" spans="1:4" x14ac:dyDescent="0.2">
      <c r="A29" s="168"/>
      <c r="B29" s="168"/>
      <c r="C29" s="101"/>
      <c r="D29" s="105" t="str">
        <f>IF(A29&lt;&gt;"", INDEX(Sheet3!$D$2:$D$6, MATCH(A29, Sheet3!$B$2:$B$6, 0)), "")</f>
        <v/>
      </c>
    </row>
    <row r="30" spans="1:4" x14ac:dyDescent="0.2">
      <c r="A30" s="168"/>
      <c r="B30" s="168"/>
      <c r="C30" s="101"/>
      <c r="D30" s="105" t="str">
        <f>IF(A30&lt;&gt;"", INDEX(Sheet3!$D$2:$D$6, MATCH(A30, Sheet3!$B$2:$B$6, 0)), "")</f>
        <v/>
      </c>
    </row>
    <row r="31" spans="1:4" x14ac:dyDescent="0.2">
      <c r="A31" s="168"/>
      <c r="B31" s="168"/>
      <c r="C31" s="101"/>
      <c r="D31" s="105" t="str">
        <f>IF(A31&lt;&gt;"", INDEX(Sheet3!$D$2:$D$6, MATCH(A31, Sheet3!$B$2:$B$6, 0)), "")</f>
        <v/>
      </c>
    </row>
    <row r="32" spans="1:4" x14ac:dyDescent="0.2">
      <c r="A32" s="168"/>
      <c r="B32" s="168"/>
      <c r="C32" s="101"/>
      <c r="D32" s="105" t="str">
        <f>IF(A32&lt;&gt;"", INDEX(Sheet3!$D$2:$D$6, MATCH(A32, Sheet3!$B$2:$B$6, 0)), "")</f>
        <v/>
      </c>
    </row>
    <row r="33" spans="1:4" x14ac:dyDescent="0.2">
      <c r="A33" s="168"/>
      <c r="B33" s="168"/>
      <c r="C33" s="101"/>
      <c r="D33" s="105" t="str">
        <f>IF(A33&lt;&gt;"", INDEX(Sheet3!$D$2:$D$6, MATCH(A33, Sheet3!$B$2:$B$6, 0)), "")</f>
        <v/>
      </c>
    </row>
    <row r="34" spans="1:4" x14ac:dyDescent="0.2">
      <c r="A34" s="168"/>
      <c r="B34" s="168"/>
      <c r="C34" s="101"/>
      <c r="D34" s="105" t="str">
        <f>IF(A34&lt;&gt;"", INDEX(Sheet3!$D$2:$D$6, MATCH(A34, Sheet3!$B$2:$B$6, 0)), "")</f>
        <v/>
      </c>
    </row>
    <row r="35" spans="1:4" x14ac:dyDescent="0.2">
      <c r="A35" s="168"/>
      <c r="B35" s="168"/>
      <c r="C35" s="101"/>
      <c r="D35" s="105" t="str">
        <f>IF(A35&lt;&gt;"", INDEX(Sheet3!$D$2:$D$6, MATCH(A35, Sheet3!$B$2:$B$6, 0)), "")</f>
        <v/>
      </c>
    </row>
    <row r="36" spans="1:4" x14ac:dyDescent="0.2">
      <c r="A36" s="168"/>
      <c r="B36" s="168"/>
      <c r="C36" s="101"/>
      <c r="D36" s="105" t="str">
        <f>IF(A36&lt;&gt;"", INDEX(Sheet3!$D$2:$D$6, MATCH(A36, Sheet3!$B$2:$B$6, 0)), "")</f>
        <v/>
      </c>
    </row>
    <row r="37" spans="1:4" x14ac:dyDescent="0.2">
      <c r="A37" s="168"/>
      <c r="B37" s="168"/>
      <c r="C37" s="101"/>
      <c r="D37" s="105" t="str">
        <f>IF(A37&lt;&gt;"", INDEX(Sheet3!$D$2:$D$6, MATCH(A37, Sheet3!$B$2:$B$6, 0)), "")</f>
        <v/>
      </c>
    </row>
    <row r="38" spans="1:4" x14ac:dyDescent="0.2">
      <c r="A38" s="168"/>
      <c r="B38" s="168"/>
      <c r="C38" s="101"/>
      <c r="D38" s="105" t="str">
        <f>IF(A38&lt;&gt;"", INDEX(Sheet3!$D$2:$D$6, MATCH(A38, Sheet3!$B$2:$B$6, 0)), "")</f>
        <v/>
      </c>
    </row>
    <row r="39" spans="1:4" x14ac:dyDescent="0.2">
      <c r="A39" s="168"/>
      <c r="B39" s="168"/>
      <c r="C39" s="101"/>
      <c r="D39" s="105" t="str">
        <f>IF(A39&lt;&gt;"", INDEX(Sheet3!$D$2:$D$6, MATCH(A39, Sheet3!$B$2:$B$6, 0)), "")</f>
        <v/>
      </c>
    </row>
    <row r="40" spans="1:4" x14ac:dyDescent="0.2">
      <c r="A40" s="168"/>
      <c r="B40" s="168"/>
      <c r="C40" s="101"/>
      <c r="D40" s="105" t="str">
        <f>IF(A40&lt;&gt;"", INDEX(Sheet3!$D$2:$D$6, MATCH(A40, Sheet3!$B$2:$B$6, 0)), "")</f>
        <v/>
      </c>
    </row>
    <row r="41" spans="1:4" x14ac:dyDescent="0.2">
      <c r="A41" s="168"/>
      <c r="B41" s="168"/>
      <c r="C41" s="101"/>
      <c r="D41" s="105" t="str">
        <f>IF(A41&lt;&gt;"", INDEX(Sheet3!$D$2:$D$6, MATCH(A41, Sheet3!$B$2:$B$6, 0)), "")</f>
        <v/>
      </c>
    </row>
    <row r="42" spans="1:4" x14ac:dyDescent="0.2">
      <c r="A42" s="168"/>
      <c r="B42" s="168"/>
      <c r="C42" s="101"/>
      <c r="D42" s="105" t="str">
        <f>IF(A42&lt;&gt;"", INDEX(Sheet3!$D$2:$D$6, MATCH(A42, Sheet3!$B$2:$B$6, 0)), "")</f>
        <v/>
      </c>
    </row>
    <row r="43" spans="1:4" x14ac:dyDescent="0.2">
      <c r="A43" s="168"/>
      <c r="B43" s="168"/>
      <c r="C43" s="101"/>
      <c r="D43" s="105" t="str">
        <f>IF(A43&lt;&gt;"", INDEX(Sheet3!$D$2:$D$6, MATCH(A43, Sheet3!$B$2:$B$6, 0)), "")</f>
        <v/>
      </c>
    </row>
    <row r="44" spans="1:4" x14ac:dyDescent="0.2">
      <c r="A44" s="168"/>
      <c r="B44" s="168"/>
      <c r="C44" s="101"/>
      <c r="D44" s="105" t="str">
        <f>IF(A44&lt;&gt;"", INDEX(Sheet3!$D$2:$D$6, MATCH(A44, Sheet3!$B$2:$B$6, 0)), "")</f>
        <v/>
      </c>
    </row>
    <row r="45" spans="1:4" x14ac:dyDescent="0.2">
      <c r="A45" s="168"/>
      <c r="B45" s="168"/>
      <c r="C45" s="101"/>
      <c r="D45" s="105" t="str">
        <f>IF(A45&lt;&gt;"", INDEX(Sheet3!$D$2:$D$6, MATCH(A45, Sheet3!$B$2:$B$6, 0)), "")</f>
        <v/>
      </c>
    </row>
    <row r="46" spans="1:4" x14ac:dyDescent="0.2">
      <c r="A46" s="168"/>
      <c r="B46" s="168"/>
      <c r="C46" s="101"/>
      <c r="D46" s="105" t="str">
        <f>IF(A46&lt;&gt;"", INDEX(Sheet3!$D$2:$D$6, MATCH(A46, Sheet3!$B$2:$B$6, 0)), "")</f>
        <v/>
      </c>
    </row>
    <row r="47" spans="1:4" x14ac:dyDescent="0.2">
      <c r="A47" s="168"/>
      <c r="B47" s="168"/>
      <c r="C47" s="101"/>
      <c r="D47" s="105" t="str">
        <f>IF(A47&lt;&gt;"", INDEX(Sheet3!$D$2:$D$6, MATCH(A47, Sheet3!$B$2:$B$6, 0)), "")</f>
        <v/>
      </c>
    </row>
    <row r="48" spans="1:4" x14ac:dyDescent="0.2">
      <c r="A48" s="168"/>
      <c r="B48" s="168"/>
      <c r="C48" s="101"/>
      <c r="D48" s="105" t="str">
        <f>IF(A48&lt;&gt;"", INDEX(Sheet3!$D$2:$D$6, MATCH(A48, Sheet3!$B$2:$B$6, 0)), "")</f>
        <v/>
      </c>
    </row>
    <row r="49" spans="1:4" x14ac:dyDescent="0.2">
      <c r="A49" s="168"/>
      <c r="B49" s="168"/>
      <c r="C49" s="101"/>
      <c r="D49" s="105" t="str">
        <f>IF(A49&lt;&gt;"", INDEX(Sheet3!$D$2:$D$6, MATCH(A49, Sheet3!$B$2:$B$6, 0)), "")</f>
        <v/>
      </c>
    </row>
    <row r="50" spans="1:4" x14ac:dyDescent="0.2">
      <c r="A50" s="168"/>
      <c r="B50" s="168"/>
      <c r="C50" s="101"/>
      <c r="D50" s="105" t="str">
        <f>IF(A50&lt;&gt;"", INDEX(Sheet3!$D$2:$D$6, MATCH(A50, Sheet3!$B$2:$B$6, 0)), "")</f>
        <v/>
      </c>
    </row>
    <row r="51" spans="1:4" x14ac:dyDescent="0.2">
      <c r="A51" s="168"/>
      <c r="B51" s="168"/>
      <c r="C51" s="101"/>
      <c r="D51" s="105" t="str">
        <f>IF(A51&lt;&gt;"", INDEX(Sheet3!$D$2:$D$6, MATCH(A51, Sheet3!$B$2:$B$6, 0)), "")</f>
        <v/>
      </c>
    </row>
    <row r="52" spans="1:4" x14ac:dyDescent="0.2">
      <c r="A52" s="168"/>
      <c r="B52" s="168"/>
      <c r="C52" s="101"/>
      <c r="D52" s="105" t="str">
        <f>IF(A52&lt;&gt;"", INDEX(Sheet3!$D$2:$D$6, MATCH(A52, Sheet3!$B$2:$B$6, 0)), "")</f>
        <v/>
      </c>
    </row>
    <row r="53" spans="1:4" x14ac:dyDescent="0.2">
      <c r="A53" s="168"/>
      <c r="B53" s="168"/>
      <c r="C53" s="101"/>
      <c r="D53" s="105" t="str">
        <f>IF(A53&lt;&gt;"", INDEX(Sheet3!$D$2:$D$6, MATCH(A53, Sheet3!$B$2:$B$6, 0)), "")</f>
        <v/>
      </c>
    </row>
    <row r="54" spans="1:4" x14ac:dyDescent="0.2">
      <c r="A54" s="168"/>
      <c r="B54" s="168"/>
      <c r="C54" s="101"/>
      <c r="D54" s="105" t="str">
        <f>IF(A54&lt;&gt;"", INDEX(Sheet3!$D$2:$D$6, MATCH(A54, Sheet3!$B$2:$B$6, 0)), "")</f>
        <v/>
      </c>
    </row>
    <row r="55" spans="1:4" x14ac:dyDescent="0.2">
      <c r="A55" s="168"/>
      <c r="B55" s="168"/>
      <c r="C55" s="101"/>
      <c r="D55" s="105" t="str">
        <f>IF(A55&lt;&gt;"", INDEX(Sheet3!$D$2:$D$6, MATCH(A55, Sheet3!$B$2:$B$6, 0)), "")</f>
        <v/>
      </c>
    </row>
    <row r="56" spans="1:4" x14ac:dyDescent="0.2">
      <c r="A56" s="168"/>
      <c r="B56" s="168"/>
      <c r="C56" s="101"/>
      <c r="D56" s="105" t="str">
        <f>IF(A56&lt;&gt;"", INDEX(Sheet3!$D$2:$D$6, MATCH(A56, Sheet3!$B$2:$B$6, 0)), "")</f>
        <v/>
      </c>
    </row>
    <row r="57" spans="1:4" x14ac:dyDescent="0.2">
      <c r="A57" s="168"/>
      <c r="B57" s="168"/>
      <c r="C57" s="101"/>
      <c r="D57" s="105" t="str">
        <f>IF(A57&lt;&gt;"", INDEX(Sheet3!$D$2:$D$6, MATCH(A57, Sheet3!$B$2:$B$6, 0)), "")</f>
        <v/>
      </c>
    </row>
    <row r="58" spans="1:4" x14ac:dyDescent="0.2">
      <c r="A58" s="168"/>
      <c r="B58" s="168"/>
      <c r="C58" s="101"/>
      <c r="D58" s="105" t="str">
        <f>IF(A58&lt;&gt;"", INDEX(Sheet3!$D$2:$D$6, MATCH(A58, Sheet3!$B$2:$B$6, 0)), "")</f>
        <v/>
      </c>
    </row>
    <row r="59" spans="1:4" x14ac:dyDescent="0.2">
      <c r="A59" s="168"/>
      <c r="B59" s="168"/>
      <c r="C59" s="101"/>
      <c r="D59" s="105" t="str">
        <f>IF(A59&lt;&gt;"", INDEX(Sheet3!$D$2:$D$6, MATCH(A59, Sheet3!$B$2:$B$6, 0)), "")</f>
        <v/>
      </c>
    </row>
    <row r="60" spans="1:4" x14ac:dyDescent="0.2">
      <c r="A60" s="168"/>
      <c r="B60" s="168"/>
      <c r="C60" s="101"/>
      <c r="D60" s="105" t="str">
        <f>IF(A60&lt;&gt;"", INDEX(Sheet3!$D$2:$D$6, MATCH(A60, Sheet3!$B$2:$B$6, 0)), "")</f>
        <v/>
      </c>
    </row>
    <row r="61" spans="1:4" x14ac:dyDescent="0.2"/>
    <row r="62" spans="1:4" x14ac:dyDescent="0.2">
      <c r="A62" s="1" t="s">
        <v>228</v>
      </c>
    </row>
  </sheetData>
  <sheetProtection algorithmName="SHA-512" hashValue="DNdLXZtSYxBFTnfBsEjk3eELJTIiy+tZbLSVezHPsN/uj9Zu14PxIZWKXYun3hUsHeSDqMfIMylDlTeL/AR8SQ==" saltValue="gyB7GX2KmFUIyhw88WTBVA==" spinCount="100000" sheet="1" objects="1" scenarios="1"/>
  <mergeCells count="3">
    <mergeCell ref="A1:C1"/>
    <mergeCell ref="A3:A4"/>
    <mergeCell ref="B3:B4"/>
  </mergeCells>
  <printOptions horizontalCentered="1"/>
  <pageMargins left="0.7" right="0.7" top="0.75" bottom="0.75" header="0.3" footer="0.3"/>
  <pageSetup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232CA3-F314-4734-AE6C-744A919D6C88}">
          <x14:formula1>
            <xm:f>Sheet3!$B$2:$B$6</xm:f>
          </x14:formula1>
          <xm:sqref>A6:A60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F30"/>
  <sheetViews>
    <sheetView zoomScaleNormal="100" zoomScaleSheetLayoutView="118" workbookViewId="0">
      <selection activeCell="C8" sqref="C8"/>
    </sheetView>
  </sheetViews>
  <sheetFormatPr defaultColWidth="0" defaultRowHeight="12.75" zeroHeight="1" x14ac:dyDescent="0.2"/>
  <cols>
    <col min="1" max="1" width="10.7109375" style="16" customWidth="1"/>
    <col min="2" max="2" width="22.42578125" style="16" bestFit="1" customWidth="1"/>
    <col min="3" max="5" width="13.7109375" style="16" customWidth="1"/>
    <col min="6" max="6" width="13.7109375" style="78" customWidth="1"/>
    <col min="7" max="16384" width="9.140625" style="16" hidden="1"/>
  </cols>
  <sheetData>
    <row r="1" spans="1:6" x14ac:dyDescent="0.2">
      <c r="A1" s="109" t="s">
        <v>201</v>
      </c>
      <c r="B1" s="109"/>
      <c r="C1" s="109"/>
      <c r="D1" s="109"/>
      <c r="E1" s="109"/>
      <c r="F1" s="109"/>
    </row>
    <row r="2" spans="1:6" x14ac:dyDescent="0.2"/>
    <row r="3" spans="1:6" ht="39.950000000000003" customHeight="1" x14ac:dyDescent="0.2">
      <c r="A3" s="31"/>
      <c r="B3" s="32"/>
      <c r="C3" s="123" t="s">
        <v>119</v>
      </c>
      <c r="D3" s="124"/>
      <c r="E3" s="91" t="s">
        <v>121</v>
      </c>
      <c r="F3" s="91" t="s">
        <v>75</v>
      </c>
    </row>
    <row r="4" spans="1:6" x14ac:dyDescent="0.2">
      <c r="A4" s="73" t="s">
        <v>120</v>
      </c>
      <c r="B4" s="33"/>
      <c r="C4" s="52" t="s">
        <v>197</v>
      </c>
      <c r="D4" s="53" t="s">
        <v>198</v>
      </c>
      <c r="E4" s="73"/>
      <c r="F4" s="92"/>
    </row>
    <row r="5" spans="1:6" x14ac:dyDescent="0.2">
      <c r="A5" s="93"/>
      <c r="B5" s="6"/>
      <c r="C5" s="34"/>
      <c r="D5" s="93"/>
      <c r="E5" s="93"/>
      <c r="F5" s="35"/>
    </row>
    <row r="6" spans="1:6" x14ac:dyDescent="0.2">
      <c r="A6" s="9">
        <v>1</v>
      </c>
      <c r="B6" s="4" t="s">
        <v>76</v>
      </c>
      <c r="C6" s="36"/>
      <c r="D6" s="6"/>
      <c r="E6" s="6"/>
      <c r="F6" s="79"/>
    </row>
    <row r="7" spans="1:6" x14ac:dyDescent="0.2">
      <c r="A7" s="8"/>
      <c r="B7" s="6"/>
      <c r="C7" s="36"/>
      <c r="D7" s="6"/>
      <c r="E7" s="6"/>
      <c r="F7" s="35"/>
    </row>
    <row r="8" spans="1:6" x14ac:dyDescent="0.2">
      <c r="A8" s="5">
        <v>1.1000000000000001</v>
      </c>
      <c r="B8" s="6" t="s">
        <v>31</v>
      </c>
      <c r="C8" s="102"/>
      <c r="D8" s="102"/>
      <c r="E8" s="102"/>
      <c r="F8" s="69">
        <f>SUM(C8:E8)</f>
        <v>0</v>
      </c>
    </row>
    <row r="9" spans="1:6" x14ac:dyDescent="0.2">
      <c r="A9" s="5"/>
      <c r="B9" s="6"/>
      <c r="C9" s="59"/>
      <c r="D9" s="85"/>
      <c r="E9" s="85"/>
      <c r="F9" s="79"/>
    </row>
    <row r="10" spans="1:6" x14ac:dyDescent="0.2">
      <c r="A10" s="5">
        <v>1.2</v>
      </c>
      <c r="B10" s="6" t="s">
        <v>32</v>
      </c>
      <c r="C10" s="102"/>
      <c r="D10" s="102"/>
      <c r="E10" s="102"/>
      <c r="F10" s="69">
        <f>SUM(C10:E10)</f>
        <v>0</v>
      </c>
    </row>
    <row r="11" spans="1:6" x14ac:dyDescent="0.2">
      <c r="A11" s="5"/>
      <c r="B11" s="6"/>
      <c r="C11" s="59"/>
      <c r="D11" s="85"/>
      <c r="E11" s="85"/>
      <c r="F11" s="79"/>
    </row>
    <row r="12" spans="1:6" x14ac:dyDescent="0.2">
      <c r="A12" s="5">
        <v>1.3</v>
      </c>
      <c r="B12" s="6" t="s">
        <v>177</v>
      </c>
      <c r="C12" s="60">
        <f>SUM(C13:C14)</f>
        <v>0</v>
      </c>
      <c r="D12" s="60">
        <f t="shared" ref="D12" si="0">SUM(D13:D14)</f>
        <v>0</v>
      </c>
      <c r="E12" s="60">
        <f t="shared" ref="E12" si="1">SUM(E13:E14)</f>
        <v>0</v>
      </c>
      <c r="F12" s="69">
        <f>SUM(C12:E12)</f>
        <v>0</v>
      </c>
    </row>
    <row r="13" spans="1:6" x14ac:dyDescent="0.2">
      <c r="A13" s="5">
        <v>1.31</v>
      </c>
      <c r="B13" s="6" t="s">
        <v>77</v>
      </c>
      <c r="C13" s="102"/>
      <c r="D13" s="102"/>
      <c r="E13" s="102"/>
      <c r="F13" s="69">
        <f>SUM(C13:E13)</f>
        <v>0</v>
      </c>
    </row>
    <row r="14" spans="1:6" x14ac:dyDescent="0.2">
      <c r="A14" s="5">
        <v>1.32</v>
      </c>
      <c r="B14" s="6" t="s">
        <v>78</v>
      </c>
      <c r="C14" s="102"/>
      <c r="D14" s="102"/>
      <c r="E14" s="102"/>
      <c r="F14" s="69">
        <f>SUM(C14:E14)</f>
        <v>0</v>
      </c>
    </row>
    <row r="15" spans="1:6" x14ac:dyDescent="0.2">
      <c r="A15" s="5"/>
      <c r="B15" s="6"/>
      <c r="C15" s="59"/>
      <c r="D15" s="85"/>
      <c r="E15" s="85"/>
      <c r="F15" s="79"/>
    </row>
    <row r="16" spans="1:6" x14ac:dyDescent="0.2">
      <c r="A16" s="5">
        <v>1.4</v>
      </c>
      <c r="B16" s="6" t="s">
        <v>157</v>
      </c>
      <c r="C16" s="102"/>
      <c r="D16" s="102"/>
      <c r="E16" s="102"/>
      <c r="F16" s="69">
        <f>SUM(C16:E16)</f>
        <v>0</v>
      </c>
    </row>
    <row r="17" spans="1:6" x14ac:dyDescent="0.2">
      <c r="A17" s="5"/>
      <c r="B17" s="6"/>
      <c r="C17" s="59"/>
      <c r="D17" s="85"/>
      <c r="E17" s="85"/>
      <c r="F17" s="79"/>
    </row>
    <row r="18" spans="1:6" x14ac:dyDescent="0.2">
      <c r="A18" s="5">
        <v>1.5</v>
      </c>
      <c r="B18" s="6" t="s">
        <v>79</v>
      </c>
      <c r="C18" s="102"/>
      <c r="D18" s="102"/>
      <c r="E18" s="102"/>
      <c r="F18" s="69">
        <f>SUM(C18:E18)</f>
        <v>0</v>
      </c>
    </row>
    <row r="19" spans="1:6" x14ac:dyDescent="0.2">
      <c r="A19" s="5"/>
      <c r="B19" s="6"/>
      <c r="C19" s="59"/>
      <c r="D19" s="85"/>
      <c r="E19" s="85"/>
      <c r="F19" s="79"/>
    </row>
    <row r="20" spans="1:6" x14ac:dyDescent="0.2">
      <c r="A20" s="5">
        <v>1.6</v>
      </c>
      <c r="B20" s="6" t="s">
        <v>80</v>
      </c>
      <c r="C20" s="102"/>
      <c r="D20" s="102"/>
      <c r="E20" s="102"/>
      <c r="F20" s="69">
        <f>SUM(C20:E20)</f>
        <v>0</v>
      </c>
    </row>
    <row r="21" spans="1:6" x14ac:dyDescent="0.2">
      <c r="A21" s="5"/>
      <c r="B21" s="6"/>
      <c r="C21" s="59"/>
      <c r="D21" s="85"/>
      <c r="E21" s="85"/>
      <c r="F21" s="79"/>
    </row>
    <row r="22" spans="1:6" x14ac:dyDescent="0.2">
      <c r="A22" s="5">
        <v>1.7</v>
      </c>
      <c r="B22" s="6" t="s">
        <v>81</v>
      </c>
      <c r="C22" s="60">
        <f>SUM(C23:C24)</f>
        <v>0</v>
      </c>
      <c r="D22" s="60">
        <f t="shared" ref="D22:E22" si="2">SUM(D23:D24)</f>
        <v>0</v>
      </c>
      <c r="E22" s="60">
        <f t="shared" si="2"/>
        <v>0</v>
      </c>
      <c r="F22" s="69">
        <f>SUM(C22:E22)</f>
        <v>0</v>
      </c>
    </row>
    <row r="23" spans="1:6" x14ac:dyDescent="0.2">
      <c r="A23" s="5">
        <v>1.71</v>
      </c>
      <c r="B23" s="6" t="s">
        <v>82</v>
      </c>
      <c r="C23" s="102"/>
      <c r="D23" s="102"/>
      <c r="E23" s="102"/>
      <c r="F23" s="69">
        <f>SUM(C23:E23)</f>
        <v>0</v>
      </c>
    </row>
    <row r="24" spans="1:6" x14ac:dyDescent="0.2">
      <c r="A24" s="5">
        <v>1.72</v>
      </c>
      <c r="B24" s="6" t="s">
        <v>83</v>
      </c>
      <c r="C24" s="102"/>
      <c r="D24" s="102"/>
      <c r="E24" s="102"/>
      <c r="F24" s="69">
        <f>SUM(C24:E24)</f>
        <v>0</v>
      </c>
    </row>
    <row r="25" spans="1:6" x14ac:dyDescent="0.2">
      <c r="A25" s="5"/>
      <c r="B25" s="6"/>
      <c r="C25" s="59"/>
      <c r="D25" s="85"/>
      <c r="E25" s="85"/>
      <c r="F25" s="79"/>
    </row>
    <row r="26" spans="1:6" x14ac:dyDescent="0.2">
      <c r="A26" s="5">
        <v>1.8</v>
      </c>
      <c r="B26" s="6" t="s">
        <v>135</v>
      </c>
      <c r="C26" s="102"/>
      <c r="D26" s="102"/>
      <c r="E26" s="102"/>
      <c r="F26" s="69">
        <f>SUM(C26:E26)</f>
        <v>0</v>
      </c>
    </row>
    <row r="27" spans="1:6" x14ac:dyDescent="0.2">
      <c r="A27" s="8"/>
      <c r="B27" s="4"/>
      <c r="C27" s="59"/>
      <c r="D27" s="85"/>
      <c r="E27" s="85"/>
      <c r="F27" s="79"/>
    </row>
    <row r="28" spans="1:6" s="78" customFormat="1" x14ac:dyDescent="0.2">
      <c r="A28" s="93"/>
      <c r="B28" s="4" t="s">
        <v>84</v>
      </c>
      <c r="C28" s="68">
        <f>C8+C10+C13+C14+C16+C18+C20+C23+C24+C26</f>
        <v>0</v>
      </c>
      <c r="D28" s="68">
        <f t="shared" ref="D28:E28" si="3">D8+D10+D13+D14+D16+D18+D20+D23+D24+D26</f>
        <v>0</v>
      </c>
      <c r="E28" s="68">
        <f t="shared" si="3"/>
        <v>0</v>
      </c>
      <c r="F28" s="69">
        <f>SUM(C28:E28)</f>
        <v>0</v>
      </c>
    </row>
    <row r="29" spans="1:6" x14ac:dyDescent="0.2"/>
    <row r="30" spans="1:6" x14ac:dyDescent="0.2">
      <c r="A30" s="122" t="s">
        <v>171</v>
      </c>
      <c r="B30" s="122"/>
      <c r="C30" s="122"/>
      <c r="D30" s="122"/>
      <c r="E30" s="122"/>
      <c r="F30" s="122"/>
    </row>
  </sheetData>
  <sheetProtection algorithmName="SHA-512" hashValue="M3h8CErDGa4T9kGzp2/VU0jfKRpaVA2Qebz8z+4zYtgNyGGoxILmgBoQ/pppZnEGGVB6ewrLrG82XPTAfAM7rw==" saltValue="9oVcluchnhYLfeZdcil4tQ==" spinCount="100000" sheet="1" objects="1" scenarios="1"/>
  <mergeCells count="3">
    <mergeCell ref="A30:F30"/>
    <mergeCell ref="A1:F1"/>
    <mergeCell ref="C3:D3"/>
  </mergeCells>
  <printOptions horizontalCentered="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C34"/>
  <sheetViews>
    <sheetView zoomScaleNormal="100" zoomScaleSheetLayoutView="100" workbookViewId="0">
      <selection sqref="A1:C1"/>
    </sheetView>
  </sheetViews>
  <sheetFormatPr defaultColWidth="0" defaultRowHeight="12.75" zeroHeight="1" x14ac:dyDescent="0.2"/>
  <cols>
    <col min="1" max="1" width="12.42578125" style="16" customWidth="1"/>
    <col min="2" max="2" width="37.140625" style="16" customWidth="1"/>
    <col min="3" max="3" width="31.140625" style="16" customWidth="1"/>
    <col min="4" max="16384" width="9.140625" style="16" hidden="1"/>
  </cols>
  <sheetData>
    <row r="1" spans="1:3" x14ac:dyDescent="0.2">
      <c r="A1" s="109" t="s">
        <v>202</v>
      </c>
      <c r="B1" s="109"/>
      <c r="C1" s="109"/>
    </row>
    <row r="2" spans="1:3" x14ac:dyDescent="0.2">
      <c r="A2" s="19" t="s">
        <v>85</v>
      </c>
    </row>
    <row r="3" spans="1:3" x14ac:dyDescent="0.2">
      <c r="A3" s="126" t="s">
        <v>86</v>
      </c>
      <c r="B3" s="128" t="s">
        <v>230</v>
      </c>
      <c r="C3" s="38" t="s">
        <v>87</v>
      </c>
    </row>
    <row r="4" spans="1:3" x14ac:dyDescent="0.2">
      <c r="A4" s="127"/>
      <c r="B4" s="129"/>
      <c r="C4" s="39" t="s">
        <v>158</v>
      </c>
    </row>
    <row r="5" spans="1:3" ht="27" customHeight="1" x14ac:dyDescent="0.2">
      <c r="A5" s="8"/>
      <c r="B5" s="11" t="s">
        <v>229</v>
      </c>
      <c r="C5" s="11"/>
    </row>
    <row r="6" spans="1:3" x14ac:dyDescent="0.2">
      <c r="A6" s="7">
        <v>0.4</v>
      </c>
      <c r="B6" s="11" t="s">
        <v>88</v>
      </c>
      <c r="C6" s="8" t="s">
        <v>89</v>
      </c>
    </row>
    <row r="7" spans="1:3" x14ac:dyDescent="0.2">
      <c r="A7" s="8"/>
      <c r="B7" s="11"/>
      <c r="C7" s="8"/>
    </row>
    <row r="8" spans="1:3" x14ac:dyDescent="0.2">
      <c r="A8" s="7">
        <v>0.5</v>
      </c>
      <c r="B8" s="11" t="s">
        <v>90</v>
      </c>
      <c r="C8" s="8" t="s">
        <v>91</v>
      </c>
    </row>
    <row r="9" spans="1:3" x14ac:dyDescent="0.2">
      <c r="A9" s="8"/>
      <c r="B9" s="11"/>
      <c r="C9" s="8"/>
    </row>
    <row r="10" spans="1:3" x14ac:dyDescent="0.2">
      <c r="A10" s="7">
        <v>0.6</v>
      </c>
      <c r="B10" s="11" t="s">
        <v>92</v>
      </c>
      <c r="C10" s="8" t="s">
        <v>93</v>
      </c>
    </row>
    <row r="11" spans="1:3" x14ac:dyDescent="0.2">
      <c r="A11" s="117"/>
      <c r="B11" s="130" t="s">
        <v>75</v>
      </c>
      <c r="C11" s="133" t="s">
        <v>94</v>
      </c>
    </row>
    <row r="12" spans="1:3" x14ac:dyDescent="0.2">
      <c r="A12" s="118"/>
      <c r="B12" s="131"/>
      <c r="C12" s="134"/>
    </row>
    <row r="13" spans="1:3" x14ac:dyDescent="0.2">
      <c r="A13" s="119"/>
      <c r="B13" s="132"/>
      <c r="C13" s="135"/>
    </row>
    <row r="14" spans="1:3" ht="15.75" x14ac:dyDescent="0.2">
      <c r="A14" s="37"/>
    </row>
    <row r="15" spans="1:3" x14ac:dyDescent="0.2"/>
    <row r="16" spans="1:3" x14ac:dyDescent="0.2">
      <c r="A16" s="77"/>
      <c r="B16" s="77"/>
      <c r="C16" s="77"/>
    </row>
    <row r="17" spans="1:3" x14ac:dyDescent="0.2">
      <c r="A17" s="19" t="s">
        <v>170</v>
      </c>
    </row>
    <row r="18" spans="1:3" x14ac:dyDescent="0.2">
      <c r="A18" s="139"/>
      <c r="B18" s="40"/>
      <c r="C18" s="141" t="s">
        <v>120</v>
      </c>
    </row>
    <row r="19" spans="1:3" x14ac:dyDescent="0.2">
      <c r="A19" s="140"/>
      <c r="B19" s="41"/>
      <c r="C19" s="142"/>
    </row>
    <row r="20" spans="1:3" ht="30" customHeight="1" x14ac:dyDescent="0.2">
      <c r="A20" s="125" t="s">
        <v>256</v>
      </c>
      <c r="B20" s="125"/>
      <c r="C20" s="42"/>
    </row>
    <row r="21" spans="1:3" x14ac:dyDescent="0.2">
      <c r="A21" s="125" t="s">
        <v>95</v>
      </c>
      <c r="B21" s="125"/>
      <c r="C21" s="80">
        <f>IF('A. BALANCE SHEET'!C23&gt;=10000,4000,'A. BALANCE SHEET'!C23*0.4)</f>
        <v>0</v>
      </c>
    </row>
    <row r="22" spans="1:3" x14ac:dyDescent="0.2">
      <c r="A22" s="125" t="s">
        <v>96</v>
      </c>
      <c r="B22" s="125"/>
      <c r="C22" s="80">
        <f>IF(AND(C21=4000,'A. BALANCE SHEET'!C23&gt;=20000),5000,(IF('A. BALANCE SHEET'!C23&gt;10000,('A. BALANCE SHEET'!C23-10000)*0.5,0)))</f>
        <v>0</v>
      </c>
    </row>
    <row r="23" spans="1:3" x14ac:dyDescent="0.2">
      <c r="A23" s="125" t="s">
        <v>97</v>
      </c>
      <c r="B23" s="125"/>
      <c r="C23" s="80">
        <f>IF(AND(C22=5000,'A. BALANCE SHEET'!C23&gt;20000),('A. BALANCE SHEET'!C23-20000)*0.6,0)</f>
        <v>0</v>
      </c>
    </row>
    <row r="24" spans="1:3" s="78" customFormat="1" x14ac:dyDescent="0.2">
      <c r="A24" s="137" t="s">
        <v>159</v>
      </c>
      <c r="B24" s="137"/>
      <c r="C24" s="62">
        <f>SUM(C21:C23)</f>
        <v>0</v>
      </c>
    </row>
    <row r="25" spans="1:3" ht="15.75" x14ac:dyDescent="0.2">
      <c r="A25" s="136" t="s">
        <v>231</v>
      </c>
      <c r="B25" s="136"/>
      <c r="C25" s="81">
        <f>'H.BREAK-DOWN OF THE INVESTMENTS'!C28+'H.BREAK-DOWN OF THE INVESTMENTS'!D28</f>
        <v>0</v>
      </c>
    </row>
    <row r="26" spans="1:3" s="78" customFormat="1" x14ac:dyDescent="0.2">
      <c r="A26" s="137" t="s">
        <v>160</v>
      </c>
      <c r="B26" s="137"/>
      <c r="C26" s="95">
        <f>C25-C24</f>
        <v>0</v>
      </c>
    </row>
    <row r="27" spans="1:3" x14ac:dyDescent="0.2"/>
    <row r="28" spans="1:3" ht="12.75" customHeight="1" x14ac:dyDescent="0.2">
      <c r="A28" s="20" t="s">
        <v>122</v>
      </c>
      <c r="B28" s="20"/>
      <c r="C28" s="20"/>
    </row>
    <row r="29" spans="1:3" x14ac:dyDescent="0.2">
      <c r="A29" s="122" t="s">
        <v>232</v>
      </c>
      <c r="B29" s="122"/>
      <c r="C29" s="122"/>
    </row>
    <row r="30" spans="1:3" x14ac:dyDescent="0.2">
      <c r="A30" s="18"/>
    </row>
    <row r="31" spans="1:3" ht="60.75" customHeight="1" x14ac:dyDescent="0.2">
      <c r="A31" s="138" t="s">
        <v>212</v>
      </c>
      <c r="B31" s="138"/>
      <c r="C31" s="138"/>
    </row>
    <row r="32" spans="1:3" hidden="1" x14ac:dyDescent="0.2">
      <c r="A32" s="18"/>
    </row>
    <row r="33" spans="1:1" hidden="1" x14ac:dyDescent="0.2">
      <c r="A33" s="18"/>
    </row>
    <row r="34" spans="1:1" hidden="1" x14ac:dyDescent="0.2">
      <c r="A34" s="20"/>
    </row>
  </sheetData>
  <sheetProtection algorithmName="SHA-512" hashValue="5SLnutUrOAH4cpKznuWfN8RvqEXcnfDcg5VOIapRtkKskMErV9otvCNH8v0cokLIeQy572eIOPuZsjj1jnevVQ==" saltValue="Qx7lugna+45NsV/bziYQnQ==" spinCount="100000" sheet="1" objects="1" scenarios="1"/>
  <mergeCells count="17">
    <mergeCell ref="A25:B25"/>
    <mergeCell ref="A26:B26"/>
    <mergeCell ref="A29:C29"/>
    <mergeCell ref="A31:C31"/>
    <mergeCell ref="A18:A19"/>
    <mergeCell ref="C18:C19"/>
    <mergeCell ref="A22:B22"/>
    <mergeCell ref="A23:B23"/>
    <mergeCell ref="A24:B24"/>
    <mergeCell ref="A1:C1"/>
    <mergeCell ref="A20:B20"/>
    <mergeCell ref="A21:B21"/>
    <mergeCell ref="A3:A4"/>
    <mergeCell ref="B3:B4"/>
    <mergeCell ref="A11:A13"/>
    <mergeCell ref="B11:B13"/>
    <mergeCell ref="C11:C13"/>
  </mergeCells>
  <printOptions horizontalCentered="1"/>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7dfa4c5-8fab-4a5d-ac99-1abe7f95f7c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FAME Standard Document" ma:contentTypeID="0x010100A09CFFC786F9644AAFC83F620EC5A42300E98528C77E50204E8A55AE5FC2295C1C" ma:contentTypeVersion="2" ma:contentTypeDescription="" ma:contentTypeScope="" ma:versionID="b544285dbc01c9f81fe0fa23a59fe539">
  <xsd:schema xmlns:xsd="http://www.w3.org/2001/XMLSchema" xmlns:xs="http://www.w3.org/2001/XMLSchema" xmlns:p="http://schemas.microsoft.com/office/2006/metadata/properties" xmlns:ns2="47dfa4c5-8fab-4a5d-ac99-1abe7f95f7cf" targetNamespace="http://schemas.microsoft.com/office/2006/metadata/properties" ma:root="true" ma:fieldsID="ce78b292d4aea65a1402f79f791f9f53" ns2:_="">
    <xsd:import namespace="47dfa4c5-8fab-4a5d-ac99-1abe7f95f7c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fa4c5-8fab-4a5d-ac99-1abe7f95f7c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950EAE-D5C6-45D7-98BF-8499D1519A8B}">
  <ds:schemaRefs>
    <ds:schemaRef ds:uri="http://purl.org/dc/dcmitype/"/>
    <ds:schemaRef ds:uri="http://schemas.microsoft.com/office/2006/metadata/propertie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47dfa4c5-8fab-4a5d-ac99-1abe7f95f7cf"/>
  </ds:schemaRefs>
</ds:datastoreItem>
</file>

<file path=customXml/itemProps2.xml><?xml version="1.0" encoding="utf-8"?>
<ds:datastoreItem xmlns:ds="http://schemas.openxmlformats.org/officeDocument/2006/customXml" ds:itemID="{0BE525F2-11FC-43E3-BC80-67ED3A5276E9}">
  <ds:schemaRefs>
    <ds:schemaRef ds:uri="http://schemas.microsoft.com/sharepoint/v3/contenttype/forms"/>
  </ds:schemaRefs>
</ds:datastoreItem>
</file>

<file path=customXml/itemProps3.xml><?xml version="1.0" encoding="utf-8"?>
<ds:datastoreItem xmlns:ds="http://schemas.openxmlformats.org/officeDocument/2006/customXml" ds:itemID="{D7AF77DD-3829-45CB-989F-D1ADFA529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fa4c5-8fab-4a5d-ac99-1abe7f95f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33</vt:i4>
      </vt:variant>
    </vt:vector>
  </HeadingPairs>
  <TitlesOfParts>
    <vt:vector size="44" baseType="lpstr">
      <vt:lpstr>A. BALANCE SHEET</vt:lpstr>
      <vt:lpstr>B. INCOME STATEMENT</vt:lpstr>
      <vt:lpstr>D. NOTES TO THE BALANCE SHEET</vt:lpstr>
      <vt:lpstr>E. NOTES TO THE INCOME STAT</vt:lpstr>
      <vt:lpstr>F. OTHER ITEMS BALANCE SHEET</vt:lpstr>
      <vt:lpstr>G. OTHER ITEMS INCOME STAT</vt:lpstr>
      <vt:lpstr>H.BREAK-DOWN OF THE INVESTMENTS</vt:lpstr>
      <vt:lpstr>I. THE 40-60% INVESTMENT RULE</vt:lpstr>
      <vt:lpstr>J. COVERAGE TEST </vt:lpstr>
      <vt:lpstr>K. SOLVENCY MARGIN REQUIREMENT</vt:lpstr>
      <vt:lpstr>L. ADMISSABLE ASSETS</vt:lpstr>
      <vt:lpstr>'I. THE 40-60% INVESTMENT RULE'!_ftn2</vt:lpstr>
      <vt:lpstr>'I. THE 40-60% INVESTMENT RULE'!_ftnref1</vt:lpstr>
      <vt:lpstr>'I. THE 40-60% INVESTMENT RULE'!_ftnref2</vt:lpstr>
      <vt:lpstr>'A. BALANCE SHEET'!_Toc43882872</vt:lpstr>
      <vt:lpstr>'A. BALANCE SHEET'!_Toc43882873</vt:lpstr>
      <vt:lpstr>'A. BALANCE SHEET'!_Toc43882874</vt:lpstr>
      <vt:lpstr>'A. BALANCE SHEET'!_Toc43882875</vt:lpstr>
      <vt:lpstr>'A. BALANCE SHEET'!_Toc43882876</vt:lpstr>
      <vt:lpstr>'B. INCOME STATEMENT'!_Toc43882877</vt:lpstr>
      <vt:lpstr>'B. INCOME STATEMENT'!_Toc43882878</vt:lpstr>
      <vt:lpstr>'B. INCOME STATEMENT'!_Toc43882879</vt:lpstr>
      <vt:lpstr>'B. INCOME STATEMENT'!_Toc43882880</vt:lpstr>
      <vt:lpstr>'D. NOTES TO THE BALANCE SHEET'!_Toc43882883</vt:lpstr>
      <vt:lpstr>'E. NOTES TO THE INCOME STAT'!_Toc43882886</vt:lpstr>
      <vt:lpstr>'E. NOTES TO THE INCOME STAT'!_Toc43882887</vt:lpstr>
      <vt:lpstr>'H.BREAK-DOWN OF THE INVESTMENTS'!_Toc43882888</vt:lpstr>
      <vt:lpstr>'H.BREAK-DOWN OF THE INVESTMENTS'!_Toc43882891</vt:lpstr>
      <vt:lpstr>'K. SOLVENCY MARGIN REQUIREMENT'!_Toc43882896</vt:lpstr>
      <vt:lpstr>'L. ADMISSABLE ASSETS'!_Toc43882897</vt:lpstr>
      <vt:lpstr>'L. ADMISSABLE ASSETS'!_Toc43882898</vt:lpstr>
      <vt:lpstr>'L. ADMISSABLE ASSETS'!_Toc43882899</vt:lpstr>
      <vt:lpstr>'A. BALANCE SHEET'!Print_Area</vt:lpstr>
      <vt:lpstr>'B. INCOME STATEMENT'!Print_Area</vt:lpstr>
      <vt:lpstr>'D. NOTES TO THE BALANCE SHEET'!Print_Area</vt:lpstr>
      <vt:lpstr>'E. NOTES TO THE INCOME STAT'!Print_Area</vt:lpstr>
      <vt:lpstr>'F. OTHER ITEMS BALANCE SHEET'!Print_Area</vt:lpstr>
      <vt:lpstr>'G. OTHER ITEMS INCOME STAT'!Print_Area</vt:lpstr>
      <vt:lpstr>'H.BREAK-DOWN OF THE INVESTMENTS'!Print_Area</vt:lpstr>
      <vt:lpstr>'I. THE 40-60% INVESTMENT RULE'!Print_Area</vt:lpstr>
      <vt:lpstr>'J. COVERAGE TEST '!Print_Area</vt:lpstr>
      <vt:lpstr>'K. SOLVENCY MARGIN REQUIREMENT'!Print_Area</vt:lpstr>
      <vt:lpstr>'L. ADMISSABLE ASSETS'!Print_Area</vt:lpstr>
      <vt:lpstr>'D. NOTES TO THE BALANCE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Désirée M.M. Scharbaay</dc:creator>
  <cp:lastModifiedBy>Kelvin S. Lampe</cp:lastModifiedBy>
  <cp:lastPrinted>2025-04-09T20:44:35Z</cp:lastPrinted>
  <dcterms:created xsi:type="dcterms:W3CDTF">2017-03-28T12:15:34Z</dcterms:created>
  <dcterms:modified xsi:type="dcterms:W3CDTF">2025-04-09T20:47:54Z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0x010100A09CFFC786F9644AAFC83F620EC5A42300E98528C77E50204E8A55AE5FC2295C1C</vt:lpwstr>
  </property>
  <property fmtid="{D5CDD505-2E9C-101B-9397-08002B2CF9AE}" pid="3" name="Order">
    <vt:r8>99500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MSIP_Label_916c6874-6a52-4c55-bb33-98e97dca7efe_Enabled">
    <vt:lpwstr>true</vt:lpwstr>
  </property>
  <property fmtid="{D5CDD505-2E9C-101B-9397-08002B2CF9AE}" pid="8" name="MSIP_Label_916c6874-6a52-4c55-bb33-98e97dca7efe_SetDate">
    <vt:lpwstr>2024-06-06T20:30:19Z</vt:lpwstr>
  </property>
  <property fmtid="{D5CDD505-2E9C-101B-9397-08002B2CF9AE}" pid="9" name="MSIP_Label_916c6874-6a52-4c55-bb33-98e97dca7efe_Method">
    <vt:lpwstr>Standard</vt:lpwstr>
  </property>
  <property fmtid="{D5CDD505-2E9C-101B-9397-08002B2CF9AE}" pid="10" name="MSIP_Label_916c6874-6a52-4c55-bb33-98e97dca7efe_Name">
    <vt:lpwstr>RESTRICTED</vt:lpwstr>
  </property>
  <property fmtid="{D5CDD505-2E9C-101B-9397-08002B2CF9AE}" pid="11" name="MSIP_Label_916c6874-6a52-4c55-bb33-98e97dca7efe_SiteId">
    <vt:lpwstr>b59c0e2d-9357-4098-af50-3b7f4d163bce</vt:lpwstr>
  </property>
  <property fmtid="{D5CDD505-2E9C-101B-9397-08002B2CF9AE}" pid="12" name="MSIP_Label_916c6874-6a52-4c55-bb33-98e97dca7efe_ActionId">
    <vt:lpwstr>fb6302fd-df48-4671-92b0-3a279a69560c</vt:lpwstr>
  </property>
  <property fmtid="{D5CDD505-2E9C-101B-9397-08002B2CF9AE}" pid="13" name="MSIP_Label_916c6874-6a52-4c55-bb33-98e97dca7efe_ContentBits">
    <vt:lpwstr>0</vt:lpwstr>
  </property>
</Properties>
</file>