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k.lampe\Desktop\PSDIPI 20250409\quarterly\"/>
    </mc:Choice>
  </mc:AlternateContent>
  <xr:revisionPtr revIDLastSave="0" documentId="13_ncr:1_{FC8C9345-34D1-4628-BB56-A4F40732E10C}" xr6:coauthVersionLast="47" xr6:coauthVersionMax="47" xr10:uidLastSave="{00000000-0000-0000-0000-000000000000}"/>
  <workbookProtection workbookAlgorithmName="SHA-512" workbookHashValue="cI0Q3j/O0aGVae4RgtQV2kHa1J93mml01F5tfxNaYzDh5F9Qav4XeBIYqlg2UfDS6UgcnljNLjMcN43yEwezEg==" workbookSaltValue="s1VZNt9rAybDDuRgtEhcDA==" workbookSpinCount="100000" lockStructure="1"/>
  <bookViews>
    <workbookView xWindow="-28920" yWindow="-120" windowWidth="29040" windowHeight="15720" tabRatio="890" firstSheet="1" activeTab="1" xr2:uid="{00000000-000D-0000-FFFF-FFFF00000000}"/>
  </bookViews>
  <sheets>
    <sheet name="config" sheetId="23" state="veryHidden" r:id="rId1"/>
    <sheet name="I.2 Kerngegevens" sheetId="1" r:id="rId2"/>
    <sheet name="B. Balans" sheetId="2" r:id="rId3"/>
    <sheet name="C. Staat van baten en lasten" sheetId="3" r:id="rId4"/>
    <sheet name="D. Toelichting op de balans" sheetId="4" r:id="rId5"/>
    <sheet name="E. Toelichting op de balans" sheetId="5" r:id="rId6"/>
    <sheet name="F. Toelichting baten en lasten" sheetId="6" r:id="rId7"/>
    <sheet name="G. Toelichting baten en lasten2" sheetId="7" r:id="rId8"/>
    <sheet name="H. Toelichting baten en lasten3" sheetId="19" r:id="rId9"/>
    <sheet name="I. Overige - Toelichting balans" sheetId="20" r:id="rId10"/>
    <sheet name="J. Overige - Toelichting b&amp;l" sheetId="22" r:id="rId11"/>
    <sheet name="Sheet1" sheetId="21" state="veryHidden" r:id="rId12"/>
    <sheet name="K. Ontwik. vastrentende waarden" sheetId="18" r:id="rId13"/>
    <sheet name="L. Ontwik. zakelijke waarden" sheetId="17" r:id="rId14"/>
    <sheet name="M. 40-60% Beleggingsregeling" sheetId="12" r:id="rId15"/>
    <sheet name="N. Toelichting 40-60%Beleg.reg." sheetId="13" r:id="rId16"/>
    <sheet name="O. Solvabiliteitsvereisten" sheetId="14" r:id="rId17"/>
  </sheets>
  <externalReferences>
    <externalReference r:id="rId18"/>
    <externalReference r:id="rId19"/>
  </externalReferences>
  <definedNames>
    <definedName name="_ftn2" localSheetId="15">'N. Toelichting 40-60%Beleg.reg.'!$A$27</definedName>
    <definedName name="_ftn3" localSheetId="15">'N. Toelichting 40-60%Beleg.reg.'!$A$28</definedName>
    <definedName name="_ftnref2" localSheetId="15">'N. Toelichting 40-60%Beleg.reg.'!$B$8</definedName>
    <definedName name="_ftnref3" localSheetId="15">'N. Toelichting 40-60%Beleg.reg.'!$A$15</definedName>
    <definedName name="_Toc43882872" localSheetId="2">'B. Balans'!$B$7</definedName>
    <definedName name="_Toc43882873" localSheetId="2">'B. Balans'!$B$13</definedName>
    <definedName name="_Toc43882875" localSheetId="2">'B. Balans'!$B$24</definedName>
    <definedName name="_Toc43882890" localSheetId="14">'M. 40-60% Beleggingsregeling'!#REF!</definedName>
    <definedName name="_Toc43882891" localSheetId="14">'M. 40-60% Beleggingsregeling'!$B$23</definedName>
    <definedName name="bal">#REF!</definedName>
    <definedName name="date">'[1]Balance Sheet'!$F$2</definedName>
    <definedName name="fldTimeStamp">'[2]TOC - Table of Contents'!$E$1</definedName>
    <definedName name="month">'[2]Main Sheet'!$D$20</definedName>
    <definedName name="name">'[1]Balance Sheet'!$F$1</definedName>
    <definedName name="NRESF1401">'[2]BAL - Balance Sheet'!$F$93</definedName>
    <definedName name="NRESF1402">'[2]BAL - Balance Sheet'!$F$103</definedName>
    <definedName name="NRESF1403">'[2]BAL - Balance Sheet'!$F$114</definedName>
    <definedName name="NRESF2200">'[2]BAL - Balance Sheet'!$F$184</definedName>
    <definedName name="NRESF2300">'[2]BAL - Balance Sheet'!$F$198</definedName>
    <definedName name="NRESN1401">'[2]BAL - Balance Sheet'!$E$93</definedName>
    <definedName name="NRESN1402">'[2]BAL - Balance Sheet'!$E$103</definedName>
    <definedName name="NRESN1403">'[2]BAL - Balance Sheet'!$E$114</definedName>
    <definedName name="NRESN2200">'[2]BAL - Balance Sheet'!$E$184</definedName>
    <definedName name="NRESN2300">'[2]BAL - Balance Sheet'!$E$198</definedName>
    <definedName name="rec">#REF!</definedName>
    <definedName name="RESF1401">'[2]BAL - Balance Sheet'!$D$93</definedName>
    <definedName name="RESF1402">'[2]BAL - Balance Sheet'!$D$103</definedName>
    <definedName name="RESF1403">'[2]BAL - Balance Sheet'!$D$114</definedName>
    <definedName name="RESF2200">'[2]BAL - Balance Sheet'!$D$184</definedName>
    <definedName name="RESF2300">'[2]BAL - Balance Sheet'!$D$198</definedName>
    <definedName name="RESN1401">'[2]BAL - Balance Sheet'!$C$93</definedName>
    <definedName name="RESN1402">'[2]BAL - Balance Sheet'!$C$103</definedName>
    <definedName name="RESN1403">'[2]BAL - Balance Sheet'!$C$114</definedName>
    <definedName name="RESN2200">'[2]BAL - Balance Sheet'!$C$184</definedName>
    <definedName name="RESN2300">'[2]BAL - Balance Sheet'!$C$198</definedName>
    <definedName name="test">#REF!</definedName>
    <definedName name="year">'[2]Main Sheet'!$D$19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0" l="1"/>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6" i="20"/>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5" i="22"/>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F38" i="20"/>
  <c r="F6" i="20"/>
  <c r="C39" i="6" l="1"/>
  <c r="D18" i="5" l="1"/>
  <c r="F11" i="12" l="1"/>
  <c r="G24" i="17"/>
  <c r="B14" i="17"/>
  <c r="G13" i="18"/>
  <c r="G12" i="18"/>
  <c r="G11" i="18"/>
  <c r="C32" i="7" l="1"/>
  <c r="D44" i="4"/>
  <c r="D16" i="2" s="1"/>
  <c r="C44" i="4"/>
  <c r="C16" i="2" s="1"/>
  <c r="C25" i="18" l="1"/>
  <c r="D25" i="18"/>
  <c r="E25" i="18"/>
  <c r="F25" i="18"/>
  <c r="B25" i="18"/>
  <c r="E15" i="5"/>
  <c r="E16" i="5"/>
  <c r="E17" i="5"/>
  <c r="D49" i="4"/>
  <c r="D38" i="4"/>
  <c r="C38" i="4"/>
  <c r="B25" i="1" l="1"/>
  <c r="B56" i="1" l="1"/>
  <c r="B60" i="1"/>
  <c r="B44" i="1"/>
  <c r="C49" i="4" l="1"/>
  <c r="C21" i="6"/>
  <c r="G26" i="17" l="1"/>
  <c r="G27" i="17"/>
  <c r="G28" i="17"/>
  <c r="G29" i="17"/>
  <c r="G30" i="17"/>
  <c r="G31" i="17"/>
  <c r="G32" i="17"/>
  <c r="G25" i="17"/>
  <c r="E14" i="17"/>
  <c r="D33" i="4" l="1"/>
  <c r="C33" i="4"/>
  <c r="D10" i="4"/>
  <c r="D11" i="4"/>
  <c r="D12" i="4"/>
  <c r="D13" i="4"/>
  <c r="D9" i="4"/>
  <c r="G22" i="18"/>
  <c r="G23" i="18"/>
  <c r="G24" i="18"/>
  <c r="G21" i="18"/>
  <c r="D17" i="4" l="1"/>
  <c r="D18" i="4"/>
  <c r="D19" i="4"/>
  <c r="D16" i="4"/>
  <c r="C17" i="4"/>
  <c r="C18" i="4"/>
  <c r="C19" i="4"/>
  <c r="C16" i="4"/>
  <c r="C11" i="4"/>
  <c r="C12" i="4"/>
  <c r="C13" i="4"/>
  <c r="C9" i="4"/>
  <c r="C10" i="4"/>
  <c r="G36" i="14"/>
  <c r="G35" i="14"/>
  <c r="G34" i="14"/>
  <c r="G20" i="14"/>
  <c r="G19" i="14"/>
  <c r="G18" i="14"/>
  <c r="G17" i="14"/>
  <c r="G16" i="14"/>
  <c r="G15" i="14"/>
  <c r="G14" i="14"/>
  <c r="G13" i="14"/>
  <c r="G12" i="14"/>
  <c r="G11" i="14"/>
  <c r="G10" i="14"/>
  <c r="G8" i="14"/>
  <c r="D23" i="12"/>
  <c r="E23" i="12"/>
  <c r="C23" i="12"/>
  <c r="F19" i="12"/>
  <c r="E17" i="4" s="1"/>
  <c r="E28" i="14" s="1"/>
  <c r="G28" i="14" s="1"/>
  <c r="F20" i="12"/>
  <c r="E18" i="4" s="1"/>
  <c r="E29" i="14" s="1"/>
  <c r="G29" i="14" s="1"/>
  <c r="F21" i="12"/>
  <c r="E19" i="4" s="1"/>
  <c r="E30" i="14" s="1"/>
  <c r="G30" i="14" s="1"/>
  <c r="F18" i="12"/>
  <c r="E16" i="4" s="1"/>
  <c r="E27" i="14" s="1"/>
  <c r="G27" i="14" s="1"/>
  <c r="F12" i="12"/>
  <c r="E10" i="4" s="1"/>
  <c r="E21" i="14" s="1"/>
  <c r="G21" i="14" s="1"/>
  <c r="F13" i="12"/>
  <c r="E11" i="4" s="1"/>
  <c r="E22" i="14" s="1"/>
  <c r="G22" i="14" s="1"/>
  <c r="F14" i="12"/>
  <c r="E12" i="4" s="1"/>
  <c r="E23" i="14" s="1"/>
  <c r="G23" i="14" s="1"/>
  <c r="F15" i="12"/>
  <c r="E13" i="4" s="1"/>
  <c r="E24" i="14" s="1"/>
  <c r="G24" i="14" s="1"/>
  <c r="E9" i="4"/>
  <c r="C33" i="17"/>
  <c r="D33" i="17"/>
  <c r="E33" i="17"/>
  <c r="F33" i="17"/>
  <c r="G33" i="17"/>
  <c r="B33" i="17"/>
  <c r="F11" i="17"/>
  <c r="F12" i="17"/>
  <c r="F13" i="17"/>
  <c r="F10" i="17"/>
  <c r="C14" i="17"/>
  <c r="D14" i="17"/>
  <c r="B32" i="1"/>
  <c r="C15" i="18"/>
  <c r="D15" i="18"/>
  <c r="E15" i="18"/>
  <c r="F15" i="18"/>
  <c r="B33" i="1" l="1"/>
  <c r="B31" i="1" s="1"/>
  <c r="C21" i="13"/>
  <c r="E16" i="2"/>
  <c r="F14" i="17"/>
  <c r="D20" i="4"/>
  <c r="D8" i="2" s="1"/>
  <c r="C20" i="4"/>
  <c r="C8" i="2" s="1"/>
  <c r="F23" i="12"/>
  <c r="E20" i="4" s="1"/>
  <c r="E8" i="2" l="1"/>
  <c r="C14" i="19" l="1"/>
  <c r="C9" i="19"/>
  <c r="C19" i="3"/>
  <c r="C19" i="7"/>
  <c r="C18" i="3" s="1"/>
  <c r="C14" i="7"/>
  <c r="C16" i="3"/>
  <c r="C34" i="6"/>
  <c r="C12" i="3" s="1"/>
  <c r="C28" i="6"/>
  <c r="C14" i="6"/>
  <c r="C22" i="19" l="1"/>
  <c r="C30" i="19" s="1"/>
  <c r="C8" i="3"/>
  <c r="B49" i="1"/>
  <c r="B52" i="1" s="1"/>
  <c r="C17" i="3"/>
  <c r="B22" i="1"/>
  <c r="C11" i="3"/>
  <c r="B20" i="1"/>
  <c r="C9" i="3"/>
  <c r="D22" i="2"/>
  <c r="C18" i="5"/>
  <c r="C22" i="2" s="1"/>
  <c r="E22" i="5"/>
  <c r="E21" i="5"/>
  <c r="E14" i="5"/>
  <c r="D11" i="5"/>
  <c r="D18" i="2" s="1"/>
  <c r="C11" i="5"/>
  <c r="C18" i="2" s="1"/>
  <c r="E9" i="5"/>
  <c r="E10" i="5"/>
  <c r="E8" i="5"/>
  <c r="C17" i="2"/>
  <c r="E48" i="4"/>
  <c r="E47" i="4"/>
  <c r="E43" i="4"/>
  <c r="E42" i="4"/>
  <c r="E41" i="4"/>
  <c r="E37" i="4"/>
  <c r="E36" i="4"/>
  <c r="E32" i="4"/>
  <c r="E41" i="14" s="1"/>
  <c r="G41" i="14" s="1"/>
  <c r="E31" i="4"/>
  <c r="E40" i="14" s="1"/>
  <c r="G40" i="14" s="1"/>
  <c r="D28" i="4"/>
  <c r="D9" i="2" s="1"/>
  <c r="C28" i="4"/>
  <c r="C9" i="2" s="1"/>
  <c r="E24" i="4"/>
  <c r="E25" i="4"/>
  <c r="E26" i="4"/>
  <c r="E27" i="4"/>
  <c r="E37" i="14" s="1"/>
  <c r="E23" i="4"/>
  <c r="E33" i="14" s="1"/>
  <c r="G33" i="14" s="1"/>
  <c r="C14" i="3" l="1"/>
  <c r="C21" i="3" s="1"/>
  <c r="C26" i="3" s="1"/>
  <c r="C30" i="3" s="1"/>
  <c r="G37" i="14"/>
  <c r="E18" i="5"/>
  <c r="E22" i="2"/>
  <c r="E18" i="2"/>
  <c r="E11" i="5"/>
  <c r="G48" i="14" s="1"/>
  <c r="C20" i="2"/>
  <c r="E9" i="2"/>
  <c r="E28" i="4"/>
  <c r="E44" i="4"/>
  <c r="G54" i="14" s="1"/>
  <c r="D11" i="2" l="1"/>
  <c r="D10" i="2"/>
  <c r="C10" i="2"/>
  <c r="E33" i="4"/>
  <c r="C24" i="2"/>
  <c r="E49" i="4"/>
  <c r="D17" i="2"/>
  <c r="B18" i="12"/>
  <c r="B19" i="12"/>
  <c r="B20" i="12"/>
  <c r="B21" i="12"/>
  <c r="B11" i="12"/>
  <c r="B12" i="12"/>
  <c r="B13" i="12"/>
  <c r="B14" i="12"/>
  <c r="B15" i="12"/>
  <c r="G14" i="18"/>
  <c r="B15" i="18"/>
  <c r="G15" i="18" s="1"/>
  <c r="D13" i="2" l="1"/>
  <c r="D20" i="2"/>
  <c r="E17" i="2"/>
  <c r="E10" i="2"/>
  <c r="C11" i="2"/>
  <c r="E11" i="2" s="1"/>
  <c r="E38" i="4"/>
  <c r="E43" i="14" s="1"/>
  <c r="B30" i="1"/>
  <c r="B34" i="1" l="1"/>
  <c r="B38" i="1" s="1"/>
  <c r="G43" i="14"/>
  <c r="G47" i="14" s="1"/>
  <c r="E47" i="14"/>
  <c r="G55" i="14" s="1"/>
  <c r="C13" i="2"/>
  <c r="E13" i="2" s="1"/>
  <c r="D24" i="2"/>
  <c r="E24" i="2" s="1"/>
  <c r="E20" i="2"/>
  <c r="C16" i="13" s="1"/>
  <c r="C17" i="13" s="1"/>
  <c r="C18" i="13" s="1"/>
  <c r="G25" i="18"/>
  <c r="B37" i="1" l="1"/>
  <c r="C19" i="13"/>
  <c r="C23" i="13" s="1"/>
  <c r="G53" i="14"/>
  <c r="G56" i="14" l="1"/>
  <c r="B46" i="1" s="1"/>
</calcChain>
</file>

<file path=xl/sharedStrings.xml><?xml version="1.0" encoding="utf-8"?>
<sst xmlns="http://schemas.openxmlformats.org/spreadsheetml/2006/main" count="429" uniqueCount="329">
  <si>
    <t xml:space="preserve">Kerngegevens: </t>
  </si>
  <si>
    <t>Kerngetallen ondernemingspensioenfonds</t>
  </si>
  <si>
    <t>Premie betalende deelnemers</t>
  </si>
  <si>
    <t>Gewezen deelnemers</t>
  </si>
  <si>
    <t>Pensioengerechtigden</t>
  </si>
  <si>
    <t>Premie baten</t>
  </si>
  <si>
    <t>Waardeoverdrachten (per saldo)</t>
  </si>
  <si>
    <t>Pensioenen</t>
  </si>
  <si>
    <t>Premiepercentages</t>
  </si>
  <si>
    <t>Premie</t>
  </si>
  <si>
    <t>Premie werkgever</t>
  </si>
  <si>
    <t>Premie werknemer</t>
  </si>
  <si>
    <t>Vastrentende waarden (kort en langlopend)</t>
  </si>
  <si>
    <t>Zakelijke waarden</t>
  </si>
  <si>
    <t>Totaal beleggingen</t>
  </si>
  <si>
    <t>Als volgt belegd (in %)</t>
  </si>
  <si>
    <t>Vastrentende waarden</t>
  </si>
  <si>
    <t>OP/PP-pensioen</t>
  </si>
  <si>
    <t>AP</t>
  </si>
  <si>
    <t>Overige</t>
  </si>
  <si>
    <t>Totaal</t>
  </si>
  <si>
    <t>Directe opbrengsten</t>
  </si>
  <si>
    <t>Indirecte opbrengsten</t>
  </si>
  <si>
    <t>Af: kosten</t>
  </si>
  <si>
    <t>Totaal (netto)</t>
  </si>
  <si>
    <t>Zakelijke waarden:</t>
  </si>
  <si>
    <t>- aandelen en deelnemingen</t>
  </si>
  <si>
    <t>- vastgoed</t>
  </si>
  <si>
    <t>Totaal portefeuille</t>
  </si>
  <si>
    <t>I.2 Kerngegevens ondernemingspensioenfonds</t>
  </si>
  <si>
    <t>ACTIVA</t>
  </si>
  <si>
    <t>Beleggingen</t>
  </si>
  <si>
    <t>Vorderingen en overlopende activa</t>
  </si>
  <si>
    <t>Overige activa</t>
  </si>
  <si>
    <t>Liquide middelen</t>
  </si>
  <si>
    <t>TOTALE ACTIVA</t>
  </si>
  <si>
    <t>PASSIVA</t>
  </si>
  <si>
    <t>Voorziening pensioenverplichting</t>
  </si>
  <si>
    <t>Langlopende schulden</t>
  </si>
  <si>
    <t>Kortlopende schulden en overlopende passiva</t>
  </si>
  <si>
    <t>TOTALE VERPLICHTING EN SCHULDEN</t>
  </si>
  <si>
    <t>Pensioenvermogen</t>
  </si>
  <si>
    <t>TOTALE PASSIVA</t>
  </si>
  <si>
    <t>Directe beleggingsopbrengsten</t>
  </si>
  <si>
    <t>Indirecte beleggingsopbrengsten</t>
  </si>
  <si>
    <t>Bij: premiebaten</t>
  </si>
  <si>
    <t>Bij: (her)verzekering</t>
  </si>
  <si>
    <t>BESCHIKBAAR TEN BEHOEVE VAN PENSIOEN-OPBOUW, PENSIOENRISICO’S EN PENSIOENUITVOERING</t>
  </si>
  <si>
    <t>AF: mutatie voorziening pensioenverplichting</t>
  </si>
  <si>
    <t xml:space="preserve">AF: pensioenuitkeringen </t>
  </si>
  <si>
    <t>AF: premie (her)verzekering</t>
  </si>
  <si>
    <t>AF: pensioen uitvoeringskosten</t>
  </si>
  <si>
    <t>BESCHIKBAAR TEN BEHOEVE VAN PENSIOEN-RISICO’S</t>
  </si>
  <si>
    <t>Positief/(Negatief) resultaat op sterfte en invaliditeit</t>
  </si>
  <si>
    <t>Overige baten/(lasten)</t>
  </si>
  <si>
    <t>RESULTAAT</t>
  </si>
  <si>
    <t>Bestemming Resultaat: specificeren</t>
  </si>
  <si>
    <t>TOEVOEGING VRIJE RESERVE</t>
  </si>
  <si>
    <t>Obligaties</t>
  </si>
  <si>
    <t>Termijndeposito’s</t>
  </si>
  <si>
    <t>Hypothecaire leningen</t>
  </si>
  <si>
    <t>Leningen op schuldbekentenis</t>
  </si>
  <si>
    <t xml:space="preserve">Aandelen </t>
  </si>
  <si>
    <t>Onroerend goed eigendom</t>
  </si>
  <si>
    <t>Onroerend goed participaties</t>
  </si>
  <si>
    <t>TOTAAL</t>
  </si>
  <si>
    <t>Vordering op (her)verzekeringsmaatschappijen</t>
  </si>
  <si>
    <t>Te vorderen pensioenpremies</t>
  </si>
  <si>
    <t>Te vorderen van werkgever(s) uit andere hoofde dan pensioenpremies</t>
  </si>
  <si>
    <t>Te vorderen beleggingsopbrengsten</t>
  </si>
  <si>
    <t>OVERIGE ACTIVA</t>
  </si>
  <si>
    <t xml:space="preserve">Gebouwen en terreinen </t>
  </si>
  <si>
    <t>Andere vaste bedrijfsmiddelen</t>
  </si>
  <si>
    <t>LIQUIDE MIDDELEN</t>
  </si>
  <si>
    <t>Pensioenverplichting eigen rekening</t>
  </si>
  <si>
    <t>Overige technische voorziening- specificeren</t>
  </si>
  <si>
    <t>Aandeel (her)verzekeraar in de voorziening pensioenverplichting</t>
  </si>
  <si>
    <t>Leningen</t>
  </si>
  <si>
    <t>Overige schulden op lange termijn – specificeren</t>
  </si>
  <si>
    <t>D. Toelichting op de balans</t>
  </si>
  <si>
    <t>Verschuldigde pensioenuitkeringen</t>
  </si>
  <si>
    <t>Reserve algemene risico’s</t>
  </si>
  <si>
    <t>Indexatiereserve</t>
  </si>
  <si>
    <t>Niet in de balans opgenomen verplichtingen (details verstrekken omtrent de aard en omvang, inclusief lopende rechtszaken)</t>
  </si>
  <si>
    <t>Gebeurtenissen na balansdatum (details verstrekken omtrent de aard en omvang van alle gebeurtenissen die van materiële invloed zijn of kunnen zijn op de financiële conditie van het fonds)</t>
  </si>
  <si>
    <t>E. Toelichting op de balans</t>
  </si>
  <si>
    <t>Dividend</t>
  </si>
  <si>
    <t>Huuropbrengsten</t>
  </si>
  <si>
    <t>Opbrengsten uit overige beleggingen – specificeren</t>
  </si>
  <si>
    <t>Herwaarderingsresultaten</t>
  </si>
  <si>
    <t>Verkoopresultaten</t>
  </si>
  <si>
    <t>Valutakoersresultaten</t>
  </si>
  <si>
    <t>Overige – specificeren</t>
  </si>
  <si>
    <t>Premiebijdrage werkgever</t>
  </si>
  <si>
    <t>Premiebijdrage werknemers</t>
  </si>
  <si>
    <t>Koopsommen</t>
  </si>
  <si>
    <t>Uitkering risicoverzekeringen</t>
  </si>
  <si>
    <t>Toevoegingen</t>
  </si>
  <si>
    <t>Onttrekkingen</t>
  </si>
  <si>
    <t>F. Toelichting op de staat van baten en lasten</t>
  </si>
  <si>
    <t>Ouderdomspensioen</t>
  </si>
  <si>
    <t>Invaliditeitspensioen</t>
  </si>
  <si>
    <t>Weduwen-/weduwnaarspensioen</t>
  </si>
  <si>
    <t>Wezenpensioen</t>
  </si>
  <si>
    <t>Kapitaal bij overlijden</t>
  </si>
  <si>
    <t>Restitutie van premies</t>
  </si>
  <si>
    <t>Overige uitkeringen – specificeren</t>
  </si>
  <si>
    <t>Premie pensioenverzekering</t>
  </si>
  <si>
    <t>Premie risicoverzekeringen</t>
  </si>
  <si>
    <t>Salarissen en sociale lasten</t>
  </si>
  <si>
    <t>Overige personeelskosten</t>
  </si>
  <si>
    <t>Afschrijvings-, huur- en/of onderhoudskosten bedrijfsmiddelen</t>
  </si>
  <si>
    <t>Actuariskosten</t>
  </si>
  <si>
    <t>Accountantskosten</t>
  </si>
  <si>
    <t>Administratiekosten</t>
  </si>
  <si>
    <t>Bankkosten</t>
  </si>
  <si>
    <t>Bestuurskosten</t>
  </si>
  <si>
    <t>Advieskosten</t>
  </si>
  <si>
    <t>Overige kosten – specificeren</t>
  </si>
  <si>
    <t>G. Toelichting op de staat van baten en lasten</t>
  </si>
  <si>
    <t>(in duizenden Afl.)</t>
  </si>
  <si>
    <t>BELEGGINGEN</t>
  </si>
  <si>
    <t>Vastrentende waarden:</t>
  </si>
  <si>
    <t>Termijn deposito’s</t>
  </si>
  <si>
    <t>Alle bedragen luiden in Arubaanse florins</t>
  </si>
  <si>
    <t>%</t>
  </si>
  <si>
    <t>Vereiste lokale beleggingen</t>
  </si>
  <si>
    <t>Eerste 10 miljoen</t>
  </si>
  <si>
    <t>4 miljoen</t>
  </si>
  <si>
    <t>Tweede 10 miljoen</t>
  </si>
  <si>
    <t>5 miljoen</t>
  </si>
  <si>
    <t>Restant</t>
  </si>
  <si>
    <t>60% van het restant</t>
  </si>
  <si>
    <t>9 miljoen + 60% van het restant</t>
  </si>
  <si>
    <t>Vereiste lokale beleggingen (40%)</t>
  </si>
  <si>
    <t>Vereiste lokale beleggingen (50%)</t>
  </si>
  <si>
    <t>Vereiste lokale beleggingen (60%)</t>
  </si>
  <si>
    <t>Totaal vereiste lokale beleggingen</t>
  </si>
  <si>
    <t>Werkelijke lokale beleggingen</t>
  </si>
  <si>
    <t>OVERSCHOT/TEKORT</t>
  </si>
  <si>
    <t>Uitstaand saldo</t>
  </si>
  <si>
    <t>Overheidsobligaties</t>
  </si>
  <si>
    <t>Bedrijfsobligaties</t>
  </si>
  <si>
    <t>S&amp;P</t>
  </si>
  <si>
    <t>Moody’s</t>
  </si>
  <si>
    <t>“Highest quality”</t>
  </si>
  <si>
    <t>AAA</t>
  </si>
  <si>
    <t>Aaa</t>
  </si>
  <si>
    <t>“High strong credit quality”</t>
  </si>
  <si>
    <t>AA+</t>
  </si>
  <si>
    <t>Aa1</t>
  </si>
  <si>
    <t>AA</t>
  </si>
  <si>
    <t>Aa2</t>
  </si>
  <si>
    <t>AA-</t>
  </si>
  <si>
    <t>Aa3</t>
  </si>
  <si>
    <t>“Upper medium grade quality”</t>
  </si>
  <si>
    <t>A+</t>
  </si>
  <si>
    <t>A1</t>
  </si>
  <si>
    <t>A</t>
  </si>
  <si>
    <t>A2</t>
  </si>
  <si>
    <t>A-</t>
  </si>
  <si>
    <t>A3</t>
  </si>
  <si>
    <t>“Medium &amp; low grade quality”</t>
  </si>
  <si>
    <t>BBB+</t>
  </si>
  <si>
    <t>Baa1</t>
  </si>
  <si>
    <t>BBB</t>
  </si>
  <si>
    <t>Baa2</t>
  </si>
  <si>
    <t>BBB-</t>
  </si>
  <si>
    <t>Baa3</t>
  </si>
  <si>
    <t>“Lower quality”</t>
  </si>
  <si>
    <t>Aandelen (gewone/preferente)</t>
  </si>
  <si>
    <t>- ouderdomspensioen</t>
  </si>
  <si>
    <t>- nabestaandenpensioen</t>
  </si>
  <si>
    <t>- invaliditeitspensioen</t>
  </si>
  <si>
    <t>B. Balans</t>
  </si>
  <si>
    <t>C. Staat van baten en lasten</t>
  </si>
  <si>
    <t>Afl.</t>
  </si>
  <si>
    <t>Vreemde valuta</t>
  </si>
  <si>
    <t>1. Naam en functie bestuursleden (per balansdatum):</t>
  </si>
  <si>
    <t>2. Aangesloten werkgevers (naam en adres):</t>
  </si>
  <si>
    <t>3. Wijzigingen pensioenregeling t.o.v. vorig boekjaar (toelichting):</t>
  </si>
  <si>
    <t>Aangesloten instellingen en deelnemers</t>
  </si>
  <si>
    <t xml:space="preserve">Aangesloten instellingen </t>
  </si>
  <si>
    <r>
      <t xml:space="preserve">Beleggingsportefeuille </t>
    </r>
    <r>
      <rPr>
        <sz val="10"/>
        <color theme="1"/>
        <rFont val="Times New Roman"/>
        <family val="1"/>
      </rPr>
      <t>(x Afl. 1 miljoen)</t>
    </r>
  </si>
  <si>
    <r>
      <t xml:space="preserve">Pensioenvermogen </t>
    </r>
    <r>
      <rPr>
        <sz val="10"/>
        <color theme="1"/>
        <rFont val="Times New Roman"/>
        <family val="1"/>
      </rPr>
      <t>(x Afl. 1 miljoen)</t>
    </r>
  </si>
  <si>
    <r>
      <t xml:space="preserve">Beleggingsopbrengsten </t>
    </r>
    <r>
      <rPr>
        <sz val="10"/>
        <color theme="1"/>
        <rFont val="Times New Roman"/>
        <family val="1"/>
      </rPr>
      <t>(x Afl. 1 miljoen)</t>
    </r>
  </si>
  <si>
    <r>
      <t xml:space="preserve">Rendement </t>
    </r>
    <r>
      <rPr>
        <sz val="10"/>
        <color theme="1"/>
        <rFont val="Times New Roman"/>
        <family val="1"/>
      </rPr>
      <t>(x Afl. 1 miljoen)</t>
    </r>
  </si>
  <si>
    <t>x AFL 1000</t>
  </si>
  <si>
    <t>BELEGGINGSOPBRENGSTEN</t>
  </si>
  <si>
    <t>X AFL 1000</t>
  </si>
  <si>
    <t>VORDERINGEN EN OVERLOPENDE ACTIVA</t>
  </si>
  <si>
    <t>Overige vorderingen en overlopende activa-specificeren</t>
  </si>
  <si>
    <t>VOORZIENING PENSIOENVERPLICHTING</t>
  </si>
  <si>
    <t>LANGLOPENDE SCHULDEN</t>
  </si>
  <si>
    <t>KORTLOPENDE SCHULDEN EN OVERLOPENDE PASSIVA</t>
  </si>
  <si>
    <t>PENSIOENVERMOGEN</t>
  </si>
  <si>
    <t>OFF BALANCE SHEET ITEMS</t>
  </si>
  <si>
    <t>DIRECTE BELEGGINGSOPBRENGSTEN</t>
  </si>
  <si>
    <t>Interest obligaties</t>
  </si>
  <si>
    <t>Interest termijndeposito’s</t>
  </si>
  <si>
    <t>Interest hypothecaire leningen</t>
  </si>
  <si>
    <t>Interest leningen op schuldbekentenis</t>
  </si>
  <si>
    <t>INDIRECTE BELEGGINGSOPBRENGSTEN</t>
  </si>
  <si>
    <t>PREMIEBATEN</t>
  </si>
  <si>
    <t>(HER)VERZEKERING</t>
  </si>
  <si>
    <t>MUTATIES VOORZIENING PENSIOENVERPLICHTING</t>
  </si>
  <si>
    <t>Uitkering pensioenverzekeringen</t>
  </si>
  <si>
    <t>PREMIE (HER)VERZEKERING</t>
  </si>
  <si>
    <t>PENSIOENUITVOERINGSKOSTEN</t>
  </si>
  <si>
    <t>Totale verplichtingen en schulden 2)</t>
  </si>
  <si>
    <t>Berekening van de 40-60% beleggingsregeling 1)</t>
  </si>
  <si>
    <t>Totale verplichtingen en schulden 3)</t>
  </si>
  <si>
    <t>2) Exclusief het pensioenvermogen.</t>
  </si>
  <si>
    <t>3) Exclusief het pensioenvermogen.</t>
  </si>
  <si>
    <t>PENSIOENUITKERINGEN</t>
  </si>
  <si>
    <t>Huidig kwartaal</t>
  </si>
  <si>
    <t>Overige kortlopende schulden en overlopende passiva – specificeren</t>
  </si>
  <si>
    <t>Ingezetenen</t>
  </si>
  <si>
    <t>Niet-ingezetenen</t>
  </si>
  <si>
    <t>Overige vastrentende waarden – specificeren</t>
  </si>
  <si>
    <t>Kasgelden</t>
  </si>
  <si>
    <t>Bancaire tegoeden</t>
  </si>
  <si>
    <t>Overige zakelijke waarden - specificeren</t>
  </si>
  <si>
    <t>Schulden aan (her-)verzekeringsmaatschappijen</t>
  </si>
  <si>
    <t>Gestort stichtingskapitaal</t>
  </si>
  <si>
    <t>Dekkingsgraad per kwartaal ultimo (in %)</t>
  </si>
  <si>
    <t>Verloop van de vastrentende waarden</t>
  </si>
  <si>
    <t>Verloop vastrentende waarden</t>
  </si>
  <si>
    <t>Overige vastrentende waarden</t>
  </si>
  <si>
    <t>Beginstand</t>
  </si>
  <si>
    <t>Verstrekkingen/aankopen</t>
  </si>
  <si>
    <t>Aflossingen/uitlotingen/overige</t>
  </si>
  <si>
    <t>Waardeveranderingen</t>
  </si>
  <si>
    <t>Eindstand</t>
  </si>
  <si>
    <t xml:space="preserve">Vastrentende waarden onderverdeeld naar regio en categorie </t>
  </si>
  <si>
    <t>Vastrentende waarden naar regio en categorie</t>
  </si>
  <si>
    <t>Aruba</t>
  </si>
  <si>
    <t>Curaçao, St. Maarten en BES eilanden</t>
  </si>
  <si>
    <t>Verenigde Staten</t>
  </si>
  <si>
    <t>Europese Unie</t>
  </si>
  <si>
    <t>Staten</t>
  </si>
  <si>
    <t>Financiële instellingen</t>
  </si>
  <si>
    <t>Hypotheken</t>
  </si>
  <si>
    <t>Verloop van de zakelijke waarden</t>
  </si>
  <si>
    <t>Verloop zakelijke waarden</t>
  </si>
  <si>
    <t>Aandelen</t>
  </si>
  <si>
    <t>Onroerend goed Eigendom</t>
  </si>
  <si>
    <t>Overige zakelijke waarden</t>
  </si>
  <si>
    <t xml:space="preserve">     Beginstand</t>
  </si>
  <si>
    <t>Aankopen</t>
  </si>
  <si>
    <t>Verkopen/aflossingen</t>
  </si>
  <si>
    <t>Zakelijke waarden naar regio en categorie</t>
  </si>
  <si>
    <t>Nijverheid en industrie</t>
  </si>
  <si>
    <t>Handel</t>
  </si>
  <si>
    <t>Transport en opslag</t>
  </si>
  <si>
    <t>Financiële- en beleggingsinstellingen</t>
  </si>
  <si>
    <t>Overige dienstverlening</t>
  </si>
  <si>
    <t>Kantoor- en winkelpanden</t>
  </si>
  <si>
    <t>Woningen</t>
  </si>
  <si>
    <t>Overige onroerend goed</t>
  </si>
  <si>
    <t>Diversen</t>
  </si>
  <si>
    <t>Weerstands-
vermogen</t>
  </si>
  <si>
    <t>Te vorderen van werkgever(s) uit andere hoofde dan pensioenpremies (≤ 90 dagen)</t>
  </si>
  <si>
    <t>Te vorderen beleggingsopbrengsten (≤90 dagen)</t>
  </si>
  <si>
    <t>Overige vorderingen en overlopende activa</t>
  </si>
  <si>
    <t xml:space="preserve">Overige activa </t>
  </si>
  <si>
    <t>Gebouwen en terreinen</t>
  </si>
  <si>
    <t>Beschikbaar ter dekking voorziening pensioen verplichtingen</t>
  </si>
  <si>
    <t>H. Toelichting op de staat van baten en lasten</t>
  </si>
  <si>
    <t>SAMENSTELLING RESULTAAT</t>
  </si>
  <si>
    <t>RESULTAAT OP INTEREST</t>
  </si>
  <si>
    <t>- Directe en indirecte beleggingsopbrengsten</t>
  </si>
  <si>
    <t>- Interesttoevoeging voorziening</t>
  </si>
  <si>
    <t>- Pensioenverplichting eigen rekening</t>
  </si>
  <si>
    <t>RESULTAAT OP KOSTEN</t>
  </si>
  <si>
    <t>- Kostendekking</t>
  </si>
  <si>
    <t>- Kosten eigen rekening</t>
  </si>
  <si>
    <t>RESULTAAT OP PREMIE, STERFTE, INVALIDITEIT, OVERIGE TECHNICSHE GRONDSLAGEN</t>
  </si>
  <si>
    <t>VERMEERDERING VOORZIENING PENSIOENVERPLICHTING EIGEN REKENING DOOR BIJZONDERE OORZAKEN</t>
  </si>
  <si>
    <t xml:space="preserve">TOTAAL RESULTAAT OP GRONDSLAGEN  </t>
  </si>
  <si>
    <t>VERMEERDERING VOORZIENING PENSIOENVERPLICHTING EIGEN REKENING DOOR WIJZIGING VAN PENSIOENREGELING EN/OF VAN HET PENSIOENNIVEAU</t>
  </si>
  <si>
    <t>PREMIEKORTING/PREMIESUPPLETIE</t>
  </si>
  <si>
    <t>OVERIGE RESULTATEN</t>
  </si>
  <si>
    <t>SALDO</t>
  </si>
  <si>
    <t>Overige post</t>
  </si>
  <si>
    <t>Niet-ingezeten</t>
  </si>
  <si>
    <t>Bruto dekkingsgraad</t>
  </si>
  <si>
    <t>Netto dekkingsgraad</t>
  </si>
  <si>
    <t>Overige post - specificatie</t>
  </si>
  <si>
    <t>1.50 Overige vastrentende waarden</t>
  </si>
  <si>
    <t>1.90 Overige zakelijke waarden</t>
  </si>
  <si>
    <t>2.50 Overige vorderingen en overlopende activa</t>
  </si>
  <si>
    <t>5.20 Overige technische voorziening</t>
  </si>
  <si>
    <t>6.20 Overige schulden op lange termijn</t>
  </si>
  <si>
    <t>7.30 Overige kortlopende schulden en overlopende passiva</t>
  </si>
  <si>
    <t>1.17 Opbrengsten uit overige beleggingen</t>
  </si>
  <si>
    <t>2.40 Overige premiebaten</t>
  </si>
  <si>
    <t>3.30 Overige (her)verzekering</t>
  </si>
  <si>
    <t>5.70 Overige uitkeringen</t>
  </si>
  <si>
    <t>7.90 Overige kosten</t>
  </si>
  <si>
    <t>K. Ontwikkeling vastrentende waarden</t>
  </si>
  <si>
    <t>L. Ontwikkeling zakelijke waarden</t>
  </si>
  <si>
    <t>N. Toelichting 40-60% Beleggingsregeling</t>
  </si>
  <si>
    <t>O. Solvabiliteitsvereisten 1)</t>
  </si>
  <si>
    <t>M. 40-60% Beleggingsregeling</t>
  </si>
  <si>
    <t>Waar nodig in te vullen op basis van schattingen</t>
  </si>
  <si>
    <t xml:space="preserve">1.24 Overige indirecte beleggingsopbrengsten </t>
  </si>
  <si>
    <t>9.10 Niet in de balans opgenomen verplichtingen</t>
  </si>
  <si>
    <t>9.20 Gebeurtenissen na balansdatum</t>
  </si>
  <si>
    <t>1) Het ondernemingspensioenfonds dient bij haar beleggingsbeleid rekening te houden met de door de CBA vastgestelde 40-60% beleggingsregeling. Echter, deze regeling is geen recht van het fonds, doch wordt door de CBA gehanteerd als een richtsnoer bij het beoordelen van aanvragen voor deviezenvergunningen voor belegging van gelden in het buitenland. Andere overwegingen worden hierbij tevens in overweging genomen waaronder het monetaire beleid en de beschikbaarheid van deviezen.</t>
  </si>
  <si>
    <t>version</t>
  </si>
  <si>
    <t>0.1.0</t>
  </si>
  <si>
    <t>Overige post code</t>
  </si>
  <si>
    <t>Te vorderen pensioenpremies (≤ 90 dagen)</t>
  </si>
  <si>
    <r>
      <t xml:space="preserve">Premies en pensioenen </t>
    </r>
    <r>
      <rPr>
        <sz val="10"/>
        <color theme="1"/>
        <rFont val="Times New Roman"/>
        <family val="1"/>
      </rPr>
      <t>(x Afl. 1 miljoen)</t>
    </r>
  </si>
  <si>
    <t>I. Overige - toelichting op de balans</t>
  </si>
  <si>
    <r>
      <t xml:space="preserve">Verloop vastrentende waarden </t>
    </r>
    <r>
      <rPr>
        <vertAlign val="superscript"/>
        <sz val="10"/>
        <color theme="1"/>
        <rFont val="Times New Roman"/>
        <family val="1"/>
      </rPr>
      <t>1)</t>
    </r>
  </si>
  <si>
    <r>
      <rPr>
        <vertAlign val="superscript"/>
        <sz val="10"/>
        <color theme="1"/>
        <rFont val="Times New Roman"/>
        <family val="1"/>
      </rPr>
      <t>1)</t>
    </r>
    <r>
      <rPr>
        <sz val="10"/>
        <color theme="1"/>
        <rFont val="Times New Roman"/>
        <family val="1"/>
      </rPr>
      <t xml:space="preserve"> Vast rentende waarden betreffen obligaties, hypothecaire leningen, termijn deposito’s, onderhandse  leningen en overige (financial lease e.d.).</t>
    </r>
  </si>
  <si>
    <r>
      <t xml:space="preserve">Verloop zakelijke waarden </t>
    </r>
    <r>
      <rPr>
        <vertAlign val="superscript"/>
        <sz val="10"/>
        <color theme="1"/>
        <rFont val="Times New Roman"/>
        <family val="1"/>
      </rPr>
      <t>1)</t>
    </r>
  </si>
  <si>
    <r>
      <rPr>
        <vertAlign val="superscript"/>
        <sz val="10"/>
        <color theme="1"/>
        <rFont val="Times New Roman"/>
        <family val="1"/>
      </rPr>
      <t>1)</t>
    </r>
    <r>
      <rPr>
        <sz val="10"/>
        <color theme="1"/>
        <rFont val="Times New Roman"/>
        <family val="1"/>
      </rPr>
      <t xml:space="preserve"> Zakelijke waarden betreffen aandelen (inclusief converteerbare obligaties) en beleggingen in onroerend goed.</t>
    </r>
  </si>
  <si>
    <t>Gemiddeld rendement in %</t>
  </si>
  <si>
    <t>1) Voor beleggingen waarvoor door de CBA geen risicofactor is bepaald, dient het ondernemingspensioenfonds zelf een inschatting te maken van de te hanteren risicofactor. Voor een verdere toelichting op de invulling van dit formulier wordt verwezen naar de door de CBA uitgegeven solvabiliteitsrichtlijnen.</t>
  </si>
  <si>
    <t>Totaal
X AFL 1000</t>
  </si>
  <si>
    <t>Niet-ingezetenen
X AFL 1000</t>
  </si>
  <si>
    <r>
      <t>Posten op appendices</t>
    </r>
    <r>
      <rPr>
        <i/>
        <sz val="10"/>
        <color theme="1"/>
        <rFont val="Times New Roman"/>
        <family val="1"/>
      </rPr>
      <t xml:space="preserve"> D. en E. Toelichting op de balans </t>
    </r>
    <r>
      <rPr>
        <sz val="10"/>
        <color theme="1"/>
        <rFont val="Times New Roman"/>
        <family val="1"/>
      </rPr>
      <t>waarvoor een specificatie vereist is.</t>
    </r>
  </si>
  <si>
    <r>
      <t xml:space="preserve">Posten op appendices </t>
    </r>
    <r>
      <rPr>
        <i/>
        <sz val="10"/>
        <color theme="1"/>
        <rFont val="Times New Roman"/>
        <family val="1"/>
      </rPr>
      <t>F. en G. Toelichting op de staat van baten en lasten</t>
    </r>
    <r>
      <rPr>
        <sz val="10"/>
        <color theme="1"/>
        <rFont val="Times New Roman"/>
        <family val="1"/>
      </rPr>
      <t xml:space="preserve"> waarvoor een specificatie vereist is.</t>
    </r>
  </si>
  <si>
    <t>J. Overige - toelichting op de staat van baten en lasten</t>
  </si>
  <si>
    <t>Zakelijke waarden onderverdeeld naar regio en categorie</t>
  </si>
  <si>
    <t>Risicofactor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</si>
</sst>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0&quot;_);_(@_)"/>
    <numFmt numFmtId="165" formatCode="0.0%"/>
  </numFmts>
  <fonts count="12" x14ac:knownFonts="1">
    <font>
      <sz val="11"/>
      <color theme="1"/>
      <name val="Calibri"/>
      <family val="2"/>
      <scheme val="minor"/>
    </font>
    <font>
      <sz val="10"/>
      <color theme="1"/>
      <name val="Times New Roman"/>
      <family val="1"/>
    </font>
    <font>
      <i/>
      <sz val="10"/>
      <color theme="1"/>
      <name val="Times New Roman"/>
      <family val="1"/>
    </font>
    <font>
      <b/>
      <sz val="10"/>
      <color theme="1"/>
      <name val="Times New Roman"/>
      <family val="1"/>
    </font>
    <font>
      <b/>
      <u/>
      <sz val="10"/>
      <color theme="1"/>
      <name val="Times New Roman"/>
      <family val="1"/>
    </font>
    <font>
      <u/>
      <sz val="10"/>
      <color theme="1"/>
      <name val="Times New Roman"/>
      <family val="1"/>
    </font>
    <font>
      <sz val="10"/>
      <color rgb="FFFF0000"/>
      <name val="Times New Roman"/>
      <family val="1"/>
    </font>
    <font>
      <sz val="11"/>
      <color theme="1"/>
      <name val="Calibri"/>
      <family val="2"/>
      <scheme val="minor"/>
    </font>
    <font>
      <b/>
      <sz val="10"/>
      <name val="Times New Roman"/>
      <family val="1"/>
    </font>
    <font>
      <sz val="10"/>
      <name val="Arial"/>
      <family val="2"/>
    </font>
    <font>
      <vertAlign val="superscript"/>
      <sz val="10"/>
      <color theme="1"/>
      <name val="Times New Roman"/>
      <family val="1"/>
    </font>
    <font>
      <sz val="10"/>
      <name val="Times New Roman"/>
      <family val="1"/>
    </font>
  </fonts>
  <fills count="9">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rgb="FFB3B3B3"/>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9" fillId="0" borderId="0"/>
  </cellStyleXfs>
  <cellXfs count="238">
    <xf numFmtId="0" fontId="0" fillId="0" borderId="0" xfId="0"/>
    <xf numFmtId="0" fontId="2" fillId="0" borderId="0" xfId="0" applyFont="1" applyAlignment="1">
      <alignment vertical="center"/>
    </xf>
    <xf numFmtId="0" fontId="1" fillId="0" borderId="0" xfId="0" applyFont="1"/>
    <xf numFmtId="0" fontId="3" fillId="0" borderId="0" xfId="0" applyFont="1" applyAlignment="1">
      <alignment horizontal="justify"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alignment horizontal="left" vertical="center" indent="1"/>
    </xf>
    <xf numFmtId="0" fontId="1" fillId="0" borderId="0" xfId="0" applyFont="1" applyAlignment="1">
      <alignment horizontal="justify" vertical="top"/>
    </xf>
    <xf numFmtId="0" fontId="1" fillId="0" borderId="0" xfId="0" applyFont="1" applyAlignment="1">
      <alignment vertical="top"/>
    </xf>
    <xf numFmtId="0" fontId="1" fillId="0" borderId="0" xfId="0" applyFont="1" applyAlignment="1"/>
    <xf numFmtId="0" fontId="1" fillId="0" borderId="0" xfId="0" applyFont="1" applyBorder="1" applyAlignment="1">
      <alignment vertical="center" wrapText="1"/>
    </xf>
    <xf numFmtId="0" fontId="1" fillId="0" borderId="0" xfId="0" applyFont="1" applyBorder="1"/>
    <xf numFmtId="2" fontId="3" fillId="0" borderId="0" xfId="0" applyNumberFormat="1" applyFont="1" applyBorder="1" applyAlignment="1">
      <alignment horizontal="center" vertical="top"/>
    </xf>
    <xf numFmtId="2" fontId="3" fillId="0" borderId="1" xfId="0" applyNumberFormat="1" applyFont="1" applyBorder="1" applyAlignment="1">
      <alignment horizontal="center" vertical="top" wrapText="1"/>
    </xf>
    <xf numFmtId="0" fontId="3" fillId="0" borderId="1"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horizontal="center" vertical="center" wrapText="1"/>
    </xf>
    <xf numFmtId="2" fontId="1"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Fill="1" applyBorder="1" applyAlignment="1">
      <alignment horizontal="center" vertical="center" wrapText="1"/>
    </xf>
    <xf numFmtId="2" fontId="1" fillId="0" borderId="0" xfId="0" applyNumberFormat="1" applyFont="1" applyBorder="1" applyAlignment="1">
      <alignment horizontal="center" vertical="top"/>
    </xf>
    <xf numFmtId="0" fontId="3" fillId="0" borderId="0" xfId="0" applyFont="1" applyBorder="1"/>
    <xf numFmtId="0" fontId="1" fillId="0" borderId="1" xfId="0" applyFont="1" applyFill="1" applyBorder="1" applyAlignment="1">
      <alignment vertical="center"/>
    </xf>
    <xf numFmtId="0" fontId="3" fillId="0" borderId="1" xfId="0" applyFont="1" applyFill="1" applyBorder="1" applyAlignment="1">
      <alignment horizontal="center" vertical="center" wrapText="1"/>
    </xf>
    <xf numFmtId="0" fontId="1" fillId="0" borderId="0" xfId="0" applyFont="1" applyBorder="1" applyAlignment="1">
      <alignment horizontal="fill"/>
    </xf>
    <xf numFmtId="0" fontId="3" fillId="0" borderId="0" xfId="0" applyFont="1"/>
    <xf numFmtId="0" fontId="3" fillId="6" borderId="1" xfId="0" applyFont="1" applyFill="1" applyBorder="1"/>
    <xf numFmtId="0" fontId="3" fillId="6" borderId="4" xfId="0" applyFont="1" applyFill="1" applyBorder="1"/>
    <xf numFmtId="0" fontId="1" fillId="6" borderId="1"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3" fontId="1" fillId="0" borderId="0" xfId="0" applyNumberFormat="1" applyFont="1"/>
    <xf numFmtId="3" fontId="1" fillId="0" borderId="1" xfId="0" applyNumberFormat="1" applyFont="1" applyBorder="1" applyAlignment="1">
      <alignment vertical="center" wrapText="1"/>
    </xf>
    <xf numFmtId="3" fontId="1" fillId="4" borderId="1" xfId="0" applyNumberFormat="1" applyFont="1" applyFill="1" applyBorder="1" applyAlignment="1">
      <alignment vertical="center" wrapText="1"/>
    </xf>
    <xf numFmtId="0" fontId="1" fillId="0" borderId="1"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1" fillId="0" borderId="1" xfId="0" applyFont="1" applyBorder="1" applyAlignment="1">
      <alignment horizontal="right" vertical="center"/>
    </xf>
    <xf numFmtId="2" fontId="1" fillId="0" borderId="1" xfId="0" applyNumberFormat="1" applyFont="1" applyBorder="1" applyAlignment="1">
      <alignment horizontal="center" vertical="center"/>
    </xf>
    <xf numFmtId="3" fontId="1" fillId="6" borderId="1" xfId="0" applyNumberFormat="1" applyFont="1" applyFill="1" applyBorder="1" applyAlignment="1">
      <alignment horizontal="right" vertical="center"/>
    </xf>
    <xf numFmtId="3" fontId="1" fillId="0" borderId="1" xfId="0" applyNumberFormat="1" applyFont="1" applyBorder="1" applyAlignment="1">
      <alignment horizontal="right" vertical="center"/>
    </xf>
    <xf numFmtId="0" fontId="1" fillId="0" borderId="1" xfId="0" applyFont="1" applyBorder="1" applyAlignment="1">
      <alignment horizontal="justify" vertical="center"/>
    </xf>
    <xf numFmtId="2" fontId="3" fillId="0" borderId="1" xfId="0" applyNumberFormat="1"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vertical="center"/>
    </xf>
    <xf numFmtId="164" fontId="5" fillId="0" borderId="1" xfId="0" applyNumberFormat="1" applyFont="1" applyBorder="1" applyAlignment="1">
      <alignment vertical="center"/>
    </xf>
    <xf numFmtId="164" fontId="1" fillId="0" borderId="1" xfId="0" applyNumberFormat="1" applyFont="1" applyBorder="1" applyAlignment="1">
      <alignment vertical="center"/>
    </xf>
    <xf numFmtId="164" fontId="1" fillId="0" borderId="1" xfId="0" applyNumberFormat="1" applyFont="1" applyFill="1" applyBorder="1" applyAlignment="1">
      <alignment vertical="center"/>
    </xf>
    <xf numFmtId="2" fontId="1" fillId="0" borderId="1" xfId="0" applyNumberFormat="1" applyFont="1" applyBorder="1" applyAlignment="1">
      <alignment vertical="center"/>
    </xf>
    <xf numFmtId="0" fontId="3" fillId="0" borderId="1" xfId="0" applyFont="1" applyBorder="1" applyAlignment="1">
      <alignment horizontal="justify" vertical="center"/>
    </xf>
    <xf numFmtId="0" fontId="1" fillId="0" borderId="0" xfId="0" applyFont="1" applyBorder="1" applyAlignment="1">
      <alignment vertical="center"/>
    </xf>
    <xf numFmtId="3" fontId="3" fillId="0" borderId="1" xfId="0" applyNumberFormat="1" applyFont="1" applyBorder="1" applyAlignment="1">
      <alignment vertical="center"/>
    </xf>
    <xf numFmtId="3" fontId="1" fillId="6" borderId="1" xfId="0" applyNumberFormat="1" applyFont="1" applyFill="1" applyBorder="1" applyAlignment="1">
      <alignment vertical="center"/>
    </xf>
    <xf numFmtId="3" fontId="1" fillId="0" borderId="1" xfId="0" applyNumberFormat="1" applyFont="1" applyBorder="1" applyAlignment="1">
      <alignment vertical="center"/>
    </xf>
    <xf numFmtId="0" fontId="3" fillId="0" borderId="1" xfId="0" applyFont="1" applyBorder="1" applyAlignment="1">
      <alignment horizontal="left" vertical="center" wrapText="1" indent="1"/>
    </xf>
    <xf numFmtId="0" fontId="3"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5" fillId="0" borderId="1" xfId="0" applyFont="1" applyBorder="1" applyAlignment="1">
      <alignment horizontal="justify" vertical="center"/>
    </xf>
    <xf numFmtId="3" fontId="1" fillId="4" borderId="1" xfId="0" applyNumberFormat="1" applyFont="1" applyFill="1" applyBorder="1" applyAlignment="1">
      <alignment horizontal="right" vertical="center" wrapText="1"/>
    </xf>
    <xf numFmtId="0" fontId="3" fillId="6" borderId="1" xfId="0" applyFont="1" applyFill="1" applyBorder="1" applyAlignment="1">
      <alignment vertical="center"/>
    </xf>
    <xf numFmtId="9"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3" fillId="6" borderId="1" xfId="0" applyFont="1" applyFill="1" applyBorder="1" applyAlignment="1">
      <alignment horizontal="left"/>
    </xf>
    <xf numFmtId="3" fontId="1" fillId="0" borderId="1" xfId="0" applyNumberFormat="1" applyFont="1" applyFill="1" applyBorder="1" applyAlignment="1">
      <alignment horizontal="right" vertical="center"/>
    </xf>
    <xf numFmtId="2" fontId="1" fillId="0" borderId="0" xfId="0" applyNumberFormat="1" applyFont="1"/>
    <xf numFmtId="0" fontId="1" fillId="8" borderId="1" xfId="0" applyFont="1" applyFill="1" applyBorder="1" applyAlignment="1">
      <alignment horizontal="right" vertical="top" wrapText="1"/>
    </xf>
    <xf numFmtId="3" fontId="3" fillId="6" borderId="1" xfId="0" applyNumberFormat="1" applyFont="1" applyFill="1" applyBorder="1" applyAlignment="1">
      <alignment vertical="center"/>
    </xf>
    <xf numFmtId="164" fontId="1" fillId="6" borderId="1" xfId="0" applyNumberFormat="1" applyFont="1" applyFill="1" applyBorder="1" applyAlignment="1">
      <alignment horizontal="right" vertical="center"/>
    </xf>
    <xf numFmtId="164" fontId="1" fillId="0"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164" fontId="5" fillId="0" borderId="1" xfId="0" applyNumberFormat="1" applyFont="1" applyFill="1" applyBorder="1" applyAlignment="1">
      <alignment horizontal="right" vertical="center"/>
    </xf>
    <xf numFmtId="164" fontId="3" fillId="6" borderId="1" xfId="0" applyNumberFormat="1" applyFont="1" applyFill="1" applyBorder="1" applyAlignment="1">
      <alignment horizontal="right" vertical="center"/>
    </xf>
    <xf numFmtId="164" fontId="3" fillId="0" borderId="1" xfId="0" applyNumberFormat="1" applyFont="1" applyBorder="1" applyAlignment="1">
      <alignment horizontal="right" vertical="center"/>
    </xf>
    <xf numFmtId="37" fontId="1" fillId="6" borderId="1" xfId="0" applyNumberFormat="1" applyFont="1" applyFill="1" applyBorder="1" applyAlignment="1">
      <alignment horizontal="right" vertical="center"/>
    </xf>
    <xf numFmtId="37" fontId="1" fillId="0" borderId="1" xfId="0" applyNumberFormat="1" applyFont="1" applyBorder="1" applyAlignment="1">
      <alignment horizontal="right" vertical="center"/>
    </xf>
    <xf numFmtId="3" fontId="1" fillId="2" borderId="1" xfId="0" applyNumberFormat="1" applyFont="1" applyFill="1" applyBorder="1" applyAlignment="1">
      <alignment vertical="center"/>
    </xf>
    <xf numFmtId="3" fontId="1" fillId="2" borderId="1" xfId="0" applyNumberFormat="1" applyFont="1" applyFill="1" applyBorder="1" applyAlignment="1">
      <alignment vertical="center" wrapText="1"/>
    </xf>
    <xf numFmtId="3" fontId="3" fillId="7" borderId="1" xfId="0" applyNumberFormat="1" applyFont="1" applyFill="1" applyBorder="1" applyAlignment="1">
      <alignment vertical="center"/>
    </xf>
    <xf numFmtId="3" fontId="1" fillId="0" borderId="1" xfId="0" applyNumberFormat="1" applyFont="1" applyBorder="1" applyAlignment="1">
      <alignment horizontal="right" vertical="center" wrapText="1"/>
    </xf>
    <xf numFmtId="3" fontId="1" fillId="0" borderId="6" xfId="0" applyNumberFormat="1" applyFont="1" applyBorder="1" applyAlignment="1">
      <alignment horizontal="right" vertical="center" wrapText="1"/>
    </xf>
    <xf numFmtId="3" fontId="3" fillId="4" borderId="1" xfId="0" applyNumberFormat="1" applyFont="1" applyFill="1" applyBorder="1" applyAlignment="1">
      <alignment horizontal="right" vertical="center" wrapText="1"/>
    </xf>
    <xf numFmtId="3" fontId="1"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3" fontId="8" fillId="4" borderId="1" xfId="0" applyNumberFormat="1" applyFont="1" applyFill="1" applyBorder="1" applyAlignment="1">
      <alignment horizontal="right" vertical="center" wrapText="1"/>
    </xf>
    <xf numFmtId="3" fontId="3" fillId="4" borderId="1" xfId="0" applyNumberFormat="1" applyFont="1" applyFill="1" applyBorder="1" applyAlignment="1">
      <alignment vertical="center" wrapText="1"/>
    </xf>
    <xf numFmtId="164" fontId="3" fillId="6" borderId="1" xfId="0" applyNumberFormat="1" applyFont="1" applyFill="1" applyBorder="1" applyAlignment="1">
      <alignment vertical="center"/>
    </xf>
    <xf numFmtId="37" fontId="3" fillId="6" borderId="1" xfId="0" applyNumberFormat="1" applyFont="1" applyFill="1" applyBorder="1" applyAlignment="1">
      <alignment horizontal="right" vertical="center"/>
    </xf>
    <xf numFmtId="9" fontId="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1" fillId="0" borderId="6" xfId="0" applyNumberFormat="1" applyFont="1" applyBorder="1" applyAlignment="1">
      <alignment horizontal="center" vertical="center" wrapText="1"/>
    </xf>
    <xf numFmtId="0" fontId="1" fillId="0" borderId="1" xfId="0" quotePrefix="1" applyFont="1" applyBorder="1" applyAlignment="1">
      <alignment horizontal="left" vertical="center" wrapText="1" indent="1"/>
    </xf>
    <xf numFmtId="0" fontId="1" fillId="0" borderId="1" xfId="0" applyFont="1" applyBorder="1" applyAlignment="1">
      <alignment horizontal="right" vertical="top" wrapText="1"/>
    </xf>
    <xf numFmtId="3" fontId="1" fillId="8" borderId="1" xfId="0" applyNumberFormat="1" applyFont="1" applyFill="1" applyBorder="1" applyAlignment="1">
      <alignment horizontal="right" vertical="top" wrapText="1"/>
    </xf>
    <xf numFmtId="9" fontId="1" fillId="8" borderId="1" xfId="1" applyFont="1" applyFill="1" applyBorder="1" applyAlignment="1">
      <alignment horizontal="right" vertical="top" wrapText="1"/>
    </xf>
    <xf numFmtId="165" fontId="1" fillId="8" borderId="1" xfId="1" applyNumberFormat="1" applyFont="1" applyFill="1" applyBorder="1" applyAlignment="1">
      <alignment horizontal="right" vertical="top" wrapText="1"/>
    </xf>
    <xf numFmtId="9" fontId="3" fillId="8" borderId="1" xfId="1" applyFont="1" applyFill="1" applyBorder="1" applyAlignment="1">
      <alignment horizontal="right" vertical="top" wrapText="1"/>
    </xf>
    <xf numFmtId="1" fontId="1" fillId="8" borderId="1" xfId="0" applyNumberFormat="1" applyFont="1" applyFill="1" applyBorder="1" applyAlignment="1">
      <alignment horizontal="right" vertical="top" wrapText="1"/>
    </xf>
    <xf numFmtId="0" fontId="1" fillId="0" borderId="1" xfId="0" applyFont="1" applyBorder="1" applyAlignment="1">
      <alignment vertical="top" wrapText="1"/>
    </xf>
    <xf numFmtId="0" fontId="9" fillId="0" borderId="0" xfId="2"/>
    <xf numFmtId="0" fontId="1" fillId="3" borderId="1" xfId="0" applyFont="1" applyFill="1" applyBorder="1" applyAlignment="1" applyProtection="1">
      <alignment horizontal="right" vertical="top" wrapText="1"/>
      <protection locked="0"/>
    </xf>
    <xf numFmtId="3" fontId="1" fillId="3" borderId="1" xfId="0" applyNumberFormat="1" applyFont="1" applyFill="1" applyBorder="1" applyAlignment="1" applyProtection="1">
      <alignment horizontal="right" vertical="top" wrapText="1"/>
      <protection locked="0"/>
    </xf>
    <xf numFmtId="9" fontId="1" fillId="3" borderId="1" xfId="1" applyFont="1" applyFill="1" applyBorder="1" applyAlignment="1" applyProtection="1">
      <alignment horizontal="right" vertical="top" wrapText="1"/>
      <protection locked="0"/>
    </xf>
    <xf numFmtId="3" fontId="1" fillId="3" borderId="1" xfId="0" applyNumberFormat="1" applyFont="1" applyFill="1" applyBorder="1" applyAlignment="1" applyProtection="1">
      <alignment horizontal="right" vertical="center"/>
      <protection locked="0"/>
    </xf>
    <xf numFmtId="164" fontId="1" fillId="3" borderId="1" xfId="0" applyNumberFormat="1" applyFont="1" applyFill="1" applyBorder="1" applyAlignment="1" applyProtection="1">
      <alignment horizontal="right" vertical="center"/>
      <protection locked="0"/>
    </xf>
    <xf numFmtId="164" fontId="1" fillId="3" borderId="1" xfId="0" applyNumberFormat="1" applyFont="1" applyFill="1" applyBorder="1" applyAlignment="1" applyProtection="1">
      <alignment vertical="center"/>
      <protection locked="0"/>
    </xf>
    <xf numFmtId="3" fontId="1" fillId="3" borderId="1" xfId="0" applyNumberFormat="1" applyFont="1" applyFill="1" applyBorder="1" applyAlignment="1" applyProtection="1">
      <alignment vertical="center"/>
      <protection locked="0"/>
    </xf>
    <xf numFmtId="3" fontId="1" fillId="3" borderId="3" xfId="0" applyNumberFormat="1" applyFont="1" applyFill="1" applyBorder="1" applyProtection="1">
      <protection locked="0"/>
    </xf>
    <xf numFmtId="3" fontId="1" fillId="3" borderId="1" xfId="0" applyNumberFormat="1" applyFont="1" applyFill="1" applyBorder="1" applyProtection="1">
      <protection locked="0"/>
    </xf>
    <xf numFmtId="3" fontId="1" fillId="3" borderId="1" xfId="0" applyNumberFormat="1" applyFont="1" applyFill="1" applyBorder="1" applyAlignment="1" applyProtection="1">
      <alignment vertical="center" wrapText="1"/>
      <protection locked="0"/>
    </xf>
    <xf numFmtId="3" fontId="1" fillId="3" borderId="1" xfId="0" applyNumberFormat="1" applyFont="1" applyFill="1" applyBorder="1" applyAlignment="1" applyProtection="1">
      <alignment horizontal="right" vertical="center" wrapText="1"/>
      <protection locked="0"/>
    </xf>
    <xf numFmtId="2" fontId="1" fillId="3" borderId="1" xfId="0" applyNumberFormat="1" applyFont="1" applyFill="1" applyBorder="1" applyAlignment="1" applyProtection="1">
      <alignment horizontal="right" vertical="center" wrapText="1"/>
      <protection locked="0"/>
    </xf>
    <xf numFmtId="0" fontId="3" fillId="0" borderId="0" xfId="0" applyFont="1" applyAlignment="1" applyProtection="1">
      <alignment horizontal="justify" vertical="center"/>
    </xf>
    <xf numFmtId="0" fontId="3" fillId="6" borderId="1" xfId="0" applyFont="1" applyFill="1" applyBorder="1" applyAlignment="1" applyProtection="1">
      <alignment horizontal="center" vertical="center"/>
    </xf>
    <xf numFmtId="2" fontId="3" fillId="0" borderId="1" xfId="0" applyNumberFormat="1" applyFont="1" applyBorder="1" applyAlignment="1" applyProtection="1">
      <alignment horizontal="center" vertical="center"/>
    </xf>
    <xf numFmtId="0" fontId="3" fillId="0" borderId="1" xfId="0" applyFont="1" applyBorder="1" applyAlignment="1" applyProtection="1">
      <alignment vertical="center"/>
    </xf>
    <xf numFmtId="2" fontId="1" fillId="0" borderId="1" xfId="0" applyNumberFormat="1" applyFont="1" applyBorder="1" applyAlignment="1" applyProtection="1">
      <alignment horizontal="center" vertical="center"/>
    </xf>
    <xf numFmtId="0" fontId="1" fillId="0" borderId="1" xfId="0" applyFont="1" applyBorder="1" applyAlignment="1" applyProtection="1">
      <alignment vertical="center"/>
    </xf>
    <xf numFmtId="2" fontId="1" fillId="0" borderId="1" xfId="0" applyNumberFormat="1" applyFont="1" applyBorder="1" applyAlignment="1" applyProtection="1">
      <alignment vertical="center"/>
    </xf>
    <xf numFmtId="164" fontId="1" fillId="0" borderId="1" xfId="0" applyNumberFormat="1" applyFont="1" applyBorder="1" applyAlignment="1" applyProtection="1">
      <alignment vertical="center"/>
    </xf>
    <xf numFmtId="2" fontId="3" fillId="0" borderId="1" xfId="0" applyNumberFormat="1" applyFont="1" applyBorder="1" applyAlignment="1" applyProtection="1">
      <alignment vertical="center"/>
    </xf>
    <xf numFmtId="2" fontId="0" fillId="0" borderId="0" xfId="0" applyNumberFormat="1" applyAlignment="1">
      <alignment horizontal="left"/>
    </xf>
    <xf numFmtId="0" fontId="3" fillId="0" borderId="0" xfId="0" applyFont="1" applyAlignment="1">
      <alignment horizontal="center" vertical="center"/>
    </xf>
    <xf numFmtId="0" fontId="3" fillId="6" borderId="1" xfId="0" applyFont="1" applyFill="1" applyBorder="1" applyAlignment="1">
      <alignment horizontal="center" vertical="center"/>
    </xf>
    <xf numFmtId="0" fontId="3" fillId="5" borderId="7" xfId="0" applyFont="1" applyFill="1" applyBorder="1" applyAlignment="1">
      <alignment horizontal="center" vertical="center"/>
    </xf>
    <xf numFmtId="0" fontId="1" fillId="5" borderId="2" xfId="0" applyFont="1" applyFill="1" applyBorder="1" applyAlignment="1">
      <alignment horizontal="justify"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Alignment="1">
      <alignment horizontal="left"/>
    </xf>
    <xf numFmtId="0" fontId="1" fillId="0" borderId="1" xfId="0" applyFont="1" applyBorder="1"/>
    <xf numFmtId="0" fontId="6" fillId="0" borderId="0" xfId="0" applyFont="1"/>
    <xf numFmtId="0" fontId="1" fillId="0" borderId="0" xfId="0" applyFont="1" applyFill="1"/>
    <xf numFmtId="0" fontId="1" fillId="0" borderId="0" xfId="0" applyFont="1" applyProtection="1"/>
    <xf numFmtId="2" fontId="1" fillId="0" borderId="0" xfId="0" applyNumberFormat="1" applyFont="1" applyBorder="1" applyAlignment="1">
      <alignment horizontal="left"/>
    </xf>
    <xf numFmtId="2" fontId="1" fillId="0" borderId="0" xfId="0" applyNumberFormat="1" applyFont="1" applyAlignment="1">
      <alignment horizontal="left"/>
    </xf>
    <xf numFmtId="0" fontId="1" fillId="0" borderId="0" xfId="0" applyFont="1" applyBorder="1" applyAlignment="1"/>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xf>
    <xf numFmtId="3" fontId="1" fillId="3" borderId="1" xfId="0" applyNumberFormat="1" applyFont="1" applyFill="1" applyBorder="1" applyAlignment="1" applyProtection="1">
      <alignment horizontal="center" vertical="center"/>
      <protection locked="0"/>
    </xf>
    <xf numFmtId="3" fontId="1" fillId="6" borderId="1" xfId="0" applyNumberFormat="1" applyFont="1" applyFill="1" applyBorder="1" applyAlignment="1">
      <alignment horizontal="center" vertical="center"/>
    </xf>
    <xf numFmtId="0" fontId="3" fillId="6" borderId="3" xfId="0" applyFont="1" applyFill="1" applyBorder="1" applyAlignment="1">
      <alignment horizontal="center" vertical="top"/>
    </xf>
    <xf numFmtId="0" fontId="3" fillId="6" borderId="6" xfId="0" applyFont="1" applyFill="1" applyBorder="1" applyAlignment="1">
      <alignment horizontal="center" vertical="center"/>
    </xf>
    <xf numFmtId="0" fontId="3" fillId="6" borderId="3" xfId="0" applyFont="1" applyFill="1" applyBorder="1" applyAlignment="1">
      <alignment horizontal="center" vertical="center"/>
    </xf>
    <xf numFmtId="3" fontId="3" fillId="6" borderId="1" xfId="0" applyNumberFormat="1" applyFont="1" applyFill="1" applyBorder="1" applyAlignment="1">
      <alignment horizontal="right" vertical="center"/>
    </xf>
    <xf numFmtId="164" fontId="3" fillId="6" borderId="1" xfId="0" applyNumberFormat="1" applyFont="1" applyFill="1" applyBorder="1" applyAlignment="1" applyProtection="1">
      <alignment vertical="center"/>
    </xf>
    <xf numFmtId="3" fontId="1" fillId="6" borderId="1" xfId="0" applyNumberFormat="1" applyFont="1" applyFill="1" applyBorder="1"/>
    <xf numFmtId="3" fontId="1" fillId="6" borderId="1" xfId="0" applyNumberFormat="1" applyFont="1" applyFill="1" applyBorder="1" applyAlignment="1">
      <alignment vertical="center" wrapText="1"/>
    </xf>
    <xf numFmtId="3" fontId="1" fillId="6" borderId="1" xfId="0" applyNumberFormat="1" applyFont="1" applyFill="1" applyBorder="1" applyAlignment="1">
      <alignment horizontal="right" vertical="center" wrapText="1"/>
    </xf>
    <xf numFmtId="2" fontId="3" fillId="0" borderId="1" xfId="0" applyNumberFormat="1" applyFont="1" applyFill="1" applyBorder="1" applyAlignment="1">
      <alignment horizontal="center" vertical="top" wrapText="1"/>
    </xf>
    <xf numFmtId="3" fontId="3" fillId="6" borderId="1" xfId="0" applyNumberFormat="1" applyFont="1" applyFill="1" applyBorder="1" applyAlignment="1">
      <alignment horizontal="right" vertical="center" wrapText="1"/>
    </xf>
    <xf numFmtId="165" fontId="1" fillId="6" borderId="1" xfId="1" applyNumberFormat="1" applyFont="1" applyFill="1" applyBorder="1" applyAlignment="1">
      <alignment horizontal="right" vertical="center" wrapText="1"/>
    </xf>
    <xf numFmtId="165" fontId="3" fillId="6" borderId="1" xfId="1"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1" fillId="0" borderId="6" xfId="0" applyFont="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quotePrefix="1"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6" xfId="0" applyFont="1" applyBorder="1" applyAlignment="1">
      <alignment horizontal="center" vertical="center" wrapText="1"/>
    </xf>
    <xf numFmtId="0" fontId="1" fillId="0" borderId="0" xfId="0" applyFont="1" applyBorder="1" applyAlignment="1">
      <alignment horizontal="righ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12" xfId="0" applyFont="1" applyBorder="1" applyAlignment="1">
      <alignment horizontal="center" vertical="center"/>
    </xf>
    <xf numFmtId="0" fontId="1" fillId="0" borderId="13" xfId="0" applyFont="1" applyBorder="1" applyAlignment="1">
      <alignment horizontal="justify" vertical="center"/>
    </xf>
    <xf numFmtId="0" fontId="1" fillId="0" borderId="8" xfId="0" applyFont="1" applyBorder="1" applyAlignment="1">
      <alignment horizontal="center" vertical="center"/>
    </xf>
    <xf numFmtId="0" fontId="1" fillId="0" borderId="4" xfId="0" applyFont="1" applyBorder="1" applyAlignment="1">
      <alignment horizontal="justify" vertical="center"/>
    </xf>
    <xf numFmtId="0" fontId="1" fillId="0" borderId="10" xfId="0" applyFont="1" applyBorder="1" applyAlignment="1">
      <alignment horizontal="center" vertical="center"/>
    </xf>
    <xf numFmtId="0" fontId="1" fillId="0" borderId="11" xfId="0" applyFont="1" applyBorder="1" applyAlignment="1">
      <alignment horizontal="justify"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justify" vertical="center"/>
    </xf>
    <xf numFmtId="0" fontId="1" fillId="0" borderId="8" xfId="0" applyFont="1" applyBorder="1" applyAlignment="1" applyProtection="1">
      <alignment horizontal="center" vertical="center"/>
    </xf>
    <xf numFmtId="0" fontId="1" fillId="0" borderId="4" xfId="0" applyFont="1" applyBorder="1" applyAlignment="1" applyProtection="1">
      <alignment horizontal="justify" vertical="center"/>
    </xf>
    <xf numFmtId="0" fontId="3" fillId="0" borderId="12" xfId="0" applyFont="1" applyBorder="1" applyAlignment="1">
      <alignment vertical="center"/>
    </xf>
    <xf numFmtId="0" fontId="1" fillId="0" borderId="13" xfId="0" applyFont="1" applyBorder="1" applyAlignment="1">
      <alignment vertical="center"/>
    </xf>
    <xf numFmtId="0" fontId="3" fillId="0" borderId="10" xfId="0" applyFont="1" applyBorder="1" applyAlignment="1">
      <alignment vertical="center"/>
    </xf>
    <xf numFmtId="0" fontId="1" fillId="0" borderId="11" xfId="0" applyFont="1" applyBorder="1" applyAlignment="1">
      <alignment vertical="center"/>
    </xf>
    <xf numFmtId="0" fontId="3" fillId="0" borderId="8" xfId="0" applyFont="1" applyBorder="1" applyAlignment="1">
      <alignment vertical="center"/>
    </xf>
    <xf numFmtId="0" fontId="1" fillId="0" borderId="4" xfId="0" applyFont="1" applyBorder="1" applyAlignment="1">
      <alignment vertical="center"/>
    </xf>
    <xf numFmtId="2" fontId="1" fillId="0" borderId="7" xfId="0" applyNumberFormat="1" applyFont="1" applyFill="1" applyBorder="1" applyAlignment="1">
      <alignment horizontal="center" vertical="top" wrapText="1"/>
    </xf>
    <xf numFmtId="0" fontId="1" fillId="0" borderId="14"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9" fontId="11" fillId="3" borderId="1" xfId="1" applyFont="1" applyFill="1" applyBorder="1" applyAlignment="1" applyProtection="1">
      <alignment horizontal="center" vertical="center" wrapText="1"/>
      <protection locked="0"/>
    </xf>
    <xf numFmtId="0" fontId="1" fillId="0" borderId="0" xfId="0" applyNumberFormat="1" applyFont="1"/>
    <xf numFmtId="0" fontId="3" fillId="0" borderId="1" xfId="0" applyNumberFormat="1" applyFont="1" applyBorder="1" applyAlignment="1">
      <alignment horizontal="center" vertical="center"/>
    </xf>
    <xf numFmtId="0" fontId="3" fillId="0" borderId="1" xfId="0" applyNumberFormat="1" applyFont="1" applyBorder="1" applyAlignment="1">
      <alignment vertical="center"/>
    </xf>
    <xf numFmtId="0" fontId="1" fillId="3" borderId="1" xfId="0" applyNumberFormat="1" applyFont="1" applyFill="1" applyBorder="1" applyAlignment="1" applyProtection="1">
      <alignment horizontal="right" vertical="center"/>
      <protection locked="0"/>
    </xf>
    <xf numFmtId="0" fontId="3" fillId="6" borderId="1" xfId="0" applyNumberFormat="1" applyFont="1" applyFill="1" applyBorder="1" applyAlignment="1">
      <alignment horizontal="right" vertical="center"/>
    </xf>
    <xf numFmtId="0" fontId="1"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1" fillId="3" borderId="1" xfId="0" applyNumberFormat="1" applyFont="1" applyFill="1" applyBorder="1" applyAlignment="1" applyProtection="1">
      <alignment horizontal="right" vertical="center" wrapText="1"/>
      <protection locked="0"/>
    </xf>
    <xf numFmtId="0" fontId="1" fillId="3" borderId="1" xfId="0" applyFont="1" applyFill="1" applyBorder="1" applyProtection="1">
      <protection locked="0"/>
    </xf>
    <xf numFmtId="0" fontId="3" fillId="0" borderId="0" xfId="0" applyFont="1" applyAlignment="1">
      <alignment horizontal="center" vertical="center"/>
    </xf>
    <xf numFmtId="0" fontId="3" fillId="6" borderId="1" xfId="0" applyFont="1" applyFill="1" applyBorder="1" applyAlignment="1">
      <alignment horizontal="center" vertical="center"/>
    </xf>
    <xf numFmtId="0" fontId="3" fillId="0" borderId="0" xfId="0" applyFont="1" applyAlignment="1" applyProtection="1">
      <alignment horizontal="center" vertical="center"/>
    </xf>
    <xf numFmtId="0" fontId="2" fillId="0" borderId="0" xfId="0" applyFont="1" applyAlignment="1">
      <alignment horizontal="center" vertical="center"/>
    </xf>
    <xf numFmtId="0" fontId="3" fillId="5" borderId="7" xfId="0" applyFont="1" applyFill="1" applyBorder="1" applyAlignment="1">
      <alignment horizontal="center" vertical="center"/>
    </xf>
    <xf numFmtId="0" fontId="1" fillId="5" borderId="2" xfId="0" applyFont="1" applyFill="1" applyBorder="1" applyAlignment="1">
      <alignment horizontal="justify" vertical="center"/>
    </xf>
    <xf numFmtId="0" fontId="3" fillId="5" borderId="6" xfId="0" applyFont="1" applyFill="1" applyBorder="1" applyAlignment="1">
      <alignment horizontal="center" vertical="center"/>
    </xf>
    <xf numFmtId="0" fontId="1" fillId="0" borderId="6" xfId="0" applyFont="1" applyBorder="1" applyAlignment="1">
      <alignment horizontal="center" vertical="center"/>
    </xf>
    <xf numFmtId="0" fontId="3" fillId="5" borderId="3" xfId="0" applyFont="1" applyFill="1" applyBorder="1" applyAlignment="1">
      <alignment horizontal="center" vertical="center"/>
    </xf>
    <xf numFmtId="0" fontId="1" fillId="0" borderId="3" xfId="0" applyFont="1" applyBorder="1" applyAlignment="1">
      <alignment horizontal="center" vertical="center"/>
    </xf>
    <xf numFmtId="0" fontId="3" fillId="0" borderId="0" xfId="0" applyFont="1" applyBorder="1" applyAlignment="1">
      <alignment horizontal="center"/>
    </xf>
    <xf numFmtId="0" fontId="1" fillId="0" borderId="0" xfId="0" applyFont="1" applyAlignment="1"/>
    <xf numFmtId="0" fontId="1" fillId="0" borderId="1" xfId="0" applyFont="1" applyBorder="1" applyAlignment="1">
      <alignment horizontal="center" vertical="center" wrapText="1"/>
    </xf>
    <xf numFmtId="0" fontId="1" fillId="0" borderId="0" xfId="0" applyFont="1" applyAlignment="1">
      <alignment horizontal="left" wrapText="1"/>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9" xfId="0" applyFont="1" applyFill="1" applyBorder="1" applyAlignment="1">
      <alignment horizontal="center" vertical="center"/>
    </xf>
    <xf numFmtId="0" fontId="1" fillId="0" borderId="0" xfId="0" applyFont="1" applyAlignment="1">
      <alignment horizontal="center" vertical="center"/>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 fillId="0" borderId="0" xfId="0" applyFont="1" applyAlignment="1">
      <alignment horizontal="justify"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center"/>
    </xf>
    <xf numFmtId="0" fontId="1" fillId="0" borderId="0" xfId="0" applyFont="1" applyBorder="1" applyAlignment="1">
      <alignment horizontal="center" vertical="center"/>
    </xf>
    <xf numFmtId="2" fontId="2" fillId="0" borderId="0" xfId="0" applyNumberFormat="1" applyFont="1" applyBorder="1" applyAlignment="1">
      <alignment horizontal="center" vertical="top"/>
    </xf>
    <xf numFmtId="2" fontId="1" fillId="0" borderId="0" xfId="0" applyNumberFormat="1" applyFont="1" applyBorder="1" applyAlignment="1">
      <alignment horizontal="justify" vertical="top" wrapText="1"/>
    </xf>
  </cellXfs>
  <cellStyles count="3">
    <cellStyle name="Normal" xfId="0" builtinId="0"/>
    <cellStyle name="Normal 2 2" xfId="2" xr:uid="{7040F530-7335-4BF6-A26B-ADBCA4C75A5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brysonl\Local%20Settings\Temporary%20Internet%20Files\OLKFA\COA-template%20oud%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Adb\COAdb\C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Contingent Liabilities"/>
      <sheetName val="Solvency SS1"/>
      <sheetName val="Liquidity SS2"/>
      <sheetName val="Maturity SS3"/>
      <sheetName val="Interest Repricing SS4"/>
      <sheetName val="Foreign Exc Exp SS5a Cons.Basis"/>
      <sheetName val="For Exch Exp Mat Ind Sched SS5b"/>
      <sheetName val="Sum Adv Shareh,Dir,Empl SS7"/>
      <sheetName val="Nonperforming SS8"/>
      <sheetName val="General Prov for LLLL SS9"/>
      <sheetName val="Domestic Loans SS10"/>
      <sheetName val="Collateral Type SS11"/>
      <sheetName val="Summary of Loans by size SS12a"/>
      <sheetName val="Listing of Large Loans SS12b"/>
      <sheetName val="Breakdown Dom Cons Loans SS13"/>
      <sheetName val="Large Dep SS14"/>
      <sheetName val="Time Deposits SS15"/>
      <sheetName val="Savings Deposits SS16"/>
      <sheetName val="Due from - to Dom Com Bnks SS18"/>
      <sheetName val="Pledged Sec + Oth Ass SS19"/>
      <sheetName val="Compensations SS20"/>
      <sheetName val="Listing Codes SS21"/>
      <sheetName val="Specific Prov SS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
      <sheetName val="BAL - Balance Sheet"/>
      <sheetName val="INC - Income Statement"/>
      <sheetName val="CLB - Contingent Liabilities"/>
      <sheetName val="TDS - Time Deposits"/>
      <sheetName val="COL - Collateral Type"/>
      <sheetName val="FXA - FX Exposure Summary"/>
      <sheetName val="FXB - FX Exposure Maturity"/>
      <sheetName val="ILA - Loans by Size"/>
      <sheetName val="LLL - Large Loans"/>
      <sheetName val="SOL - Solvency"/>
      <sheetName val="MAT - Maturity"/>
      <sheetName val="IRP - Interest Repricing"/>
      <sheetName val="DEP - Large Deposits"/>
      <sheetName val="SDS - Savings Deposits"/>
      <sheetName val="LIQ - Liquidity"/>
      <sheetName val="ADV - Advances"/>
      <sheetName val="DUE - Due to Due from banks"/>
      <sheetName val="INT - Interest"/>
      <sheetName val="COM - Compensations"/>
      <sheetName val="SPL - Specific Provisions"/>
      <sheetName val="NPL - Nonperforming Loans"/>
      <sheetName val="GPL - General Provisions"/>
      <sheetName val="DOM - Domestic Loans"/>
      <sheetName val="DCL - Domestic Consumer Loans"/>
      <sheetName val="SEC - Pledged Securities"/>
      <sheetName val="COD - Code Listing"/>
      <sheetName val="COR - Consistency Rules"/>
      <sheetName val="TOC - Table of Contents"/>
      <sheetName val="RFQ"/>
    </sheetNames>
    <sheetDataSet>
      <sheetData sheetId="0">
        <row r="17">
          <cell r="C17" t="str">
            <v>XYZ Bank</v>
          </cell>
        </row>
        <row r="19">
          <cell r="D19">
            <v>2010</v>
          </cell>
        </row>
        <row r="20">
          <cell r="D20">
            <v>12</v>
          </cell>
        </row>
      </sheetData>
      <sheetData sheetId="1">
        <row r="93">
          <cell r="C93">
            <v>0</v>
          </cell>
          <cell r="D93">
            <v>0</v>
          </cell>
          <cell r="E93">
            <v>0</v>
          </cell>
          <cell r="F93">
            <v>0</v>
          </cell>
        </row>
        <row r="103">
          <cell r="C103">
            <v>0</v>
          </cell>
          <cell r="D103">
            <v>0</v>
          </cell>
          <cell r="E103">
            <v>0</v>
          </cell>
          <cell r="F103">
            <v>0</v>
          </cell>
        </row>
        <row r="114">
          <cell r="C114">
            <v>0</v>
          </cell>
          <cell r="D114">
            <v>0</v>
          </cell>
          <cell r="E114">
            <v>0</v>
          </cell>
          <cell r="F114">
            <v>0</v>
          </cell>
        </row>
        <row r="184">
          <cell r="C184">
            <v>0</v>
          </cell>
          <cell r="D184">
            <v>0</v>
          </cell>
          <cell r="E184">
            <v>0</v>
          </cell>
          <cell r="F184">
            <v>0</v>
          </cell>
        </row>
        <row r="198">
          <cell r="C198">
            <v>0</v>
          </cell>
          <cell r="D198">
            <v>0</v>
          </cell>
          <cell r="E198">
            <v>0</v>
          </cell>
          <cell r="F198">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E1" t="str">
            <v>new export required</v>
          </cell>
        </row>
      </sheetData>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0293-7190-4B08-858F-59A53D0D2C9A}">
  <sheetPr codeName="Sheet1"/>
  <dimension ref="A1:A2"/>
  <sheetViews>
    <sheetView workbookViewId="0">
      <selection activeCell="A2" sqref="A2"/>
    </sheetView>
  </sheetViews>
  <sheetFormatPr defaultRowHeight="12.75" x14ac:dyDescent="0.2"/>
  <cols>
    <col min="1" max="16384" width="9.140625" style="105"/>
  </cols>
  <sheetData>
    <row r="1" spans="1:1" x14ac:dyDescent="0.2">
      <c r="A1" s="105" t="s">
        <v>310</v>
      </c>
    </row>
    <row r="2" spans="1:1" x14ac:dyDescent="0.2">
      <c r="A2" s="105" t="s">
        <v>311</v>
      </c>
    </row>
  </sheetData>
  <sheetProtection algorithmName="SHA-512" hashValue="8DYgEAf2L0Ur22FcjzTSiE6C6Oqs3UwrYIav7LGo23zm8vH3H8tgyEcvTrbxcjxfFLVFzvW3ahtaLF52/xfxYQ==" saltValue="OpGyQZ7bQFXM+uAAoIGyj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XFC67"/>
  <sheetViews>
    <sheetView showGridLines="0" zoomScaleNormal="100" workbookViewId="0">
      <selection activeCell="A6" sqref="A6"/>
    </sheetView>
  </sheetViews>
  <sheetFormatPr defaultColWidth="0" defaultRowHeight="12.75" zeroHeight="1" x14ac:dyDescent="0.2"/>
  <cols>
    <col min="1" max="1" width="48.42578125" style="2" customWidth="1"/>
    <col min="2" max="2" width="50.7109375" style="2" customWidth="1"/>
    <col min="3" max="5" width="14.7109375" style="5" customWidth="1"/>
    <col min="6" max="6" width="17.28515625" style="141" hidden="1" customWidth="1"/>
    <col min="7" max="16383" width="9.140625" style="2" hidden="1"/>
    <col min="16384" max="16384" width="5.42578125" style="2" hidden="1" customWidth="1"/>
  </cols>
  <sheetData>
    <row r="1" spans="1:6" ht="15.75" customHeight="1" x14ac:dyDescent="0.2">
      <c r="A1" s="220" t="s">
        <v>315</v>
      </c>
      <c r="B1" s="221"/>
      <c r="C1" s="221"/>
      <c r="D1" s="221"/>
      <c r="E1" s="221"/>
    </row>
    <row r="2" spans="1:6" ht="15.75" customHeight="1" x14ac:dyDescent="0.2">
      <c r="A2" s="29"/>
    </row>
    <row r="3" spans="1:6" ht="15.75" customHeight="1" x14ac:dyDescent="0.2">
      <c r="A3" s="214"/>
      <c r="B3" s="215"/>
      <c r="C3" s="216" t="s">
        <v>215</v>
      </c>
      <c r="D3" s="217"/>
      <c r="E3" s="217"/>
    </row>
    <row r="4" spans="1:6" ht="15.75" customHeight="1" x14ac:dyDescent="0.2">
      <c r="A4" s="214"/>
      <c r="B4" s="215"/>
      <c r="C4" s="218" t="s">
        <v>189</v>
      </c>
      <c r="D4" s="219"/>
      <c r="E4" s="219"/>
    </row>
    <row r="5" spans="1:6" ht="15.75" customHeight="1" x14ac:dyDescent="0.2">
      <c r="A5" s="30" t="s">
        <v>284</v>
      </c>
      <c r="B5" s="31" t="s">
        <v>288</v>
      </c>
      <c r="C5" s="144" t="s">
        <v>217</v>
      </c>
      <c r="D5" s="144" t="s">
        <v>285</v>
      </c>
      <c r="E5" s="145" t="s">
        <v>20</v>
      </c>
      <c r="F5" s="2" t="s">
        <v>312</v>
      </c>
    </row>
    <row r="6" spans="1:6" ht="15.75" customHeight="1" x14ac:dyDescent="0.2">
      <c r="A6" s="209"/>
      <c r="B6" s="209"/>
      <c r="C6" s="146"/>
      <c r="D6" s="146"/>
      <c r="E6" s="147">
        <f>SUM(C6:D6)</f>
        <v>0</v>
      </c>
      <c r="F6" s="141" t="str">
        <f>IF(A6&lt;&gt;"", INDEX(Sheet1!$B$1:$B$8, MATCH(A6, Sheet1!$A$1:$A$8, 0)), "")</f>
        <v/>
      </c>
    </row>
    <row r="7" spans="1:6" ht="15.75" customHeight="1" x14ac:dyDescent="0.2">
      <c r="A7" s="209"/>
      <c r="B7" s="209"/>
      <c r="C7" s="146"/>
      <c r="D7" s="146"/>
      <c r="E7" s="147">
        <f t="shared" ref="E7:E38" si="0">SUM(C7:D7)</f>
        <v>0</v>
      </c>
      <c r="F7" s="141" t="str">
        <f>IF(A7&lt;&gt;"", INDEX(Sheet1!$B$1:$B$8, MATCH(A7, Sheet1!$A$1:$A$8, 0)), "")</f>
        <v/>
      </c>
    </row>
    <row r="8" spans="1:6" ht="15.75" customHeight="1" x14ac:dyDescent="0.2">
      <c r="A8" s="209"/>
      <c r="B8" s="209"/>
      <c r="C8" s="146"/>
      <c r="D8" s="146"/>
      <c r="E8" s="147">
        <f t="shared" si="0"/>
        <v>0</v>
      </c>
      <c r="F8" s="141" t="str">
        <f>IF(A8&lt;&gt;"", INDEX(Sheet1!$B$1:$B$8, MATCH(A8, Sheet1!$A$1:$A$8, 0)), "")</f>
        <v/>
      </c>
    </row>
    <row r="9" spans="1:6" ht="15.75" customHeight="1" x14ac:dyDescent="0.2">
      <c r="A9" s="209"/>
      <c r="B9" s="209"/>
      <c r="C9" s="146"/>
      <c r="D9" s="146"/>
      <c r="E9" s="147">
        <f t="shared" si="0"/>
        <v>0</v>
      </c>
      <c r="F9" s="141" t="str">
        <f>IF(A9&lt;&gt;"", INDEX(Sheet1!$B$1:$B$8, MATCH(A9, Sheet1!$A$1:$A$8, 0)), "")</f>
        <v/>
      </c>
    </row>
    <row r="10" spans="1:6" ht="15.75" customHeight="1" x14ac:dyDescent="0.2">
      <c r="A10" s="209"/>
      <c r="B10" s="209"/>
      <c r="C10" s="146"/>
      <c r="D10" s="146"/>
      <c r="E10" s="147">
        <f t="shared" si="0"/>
        <v>0</v>
      </c>
      <c r="F10" s="141" t="str">
        <f>IF(A10&lt;&gt;"", INDEX(Sheet1!$B$1:$B$8, MATCH(A10, Sheet1!$A$1:$A$8, 0)), "")</f>
        <v/>
      </c>
    </row>
    <row r="11" spans="1:6" ht="15.75" customHeight="1" x14ac:dyDescent="0.2">
      <c r="A11" s="209"/>
      <c r="B11" s="209"/>
      <c r="C11" s="146"/>
      <c r="D11" s="146"/>
      <c r="E11" s="147">
        <f t="shared" si="0"/>
        <v>0</v>
      </c>
      <c r="F11" s="141" t="str">
        <f>IF(A11&lt;&gt;"", INDEX(Sheet1!$B$1:$B$8, MATCH(A11, Sheet1!$A$1:$A$8, 0)), "")</f>
        <v/>
      </c>
    </row>
    <row r="12" spans="1:6" ht="15.75" customHeight="1" x14ac:dyDescent="0.2">
      <c r="A12" s="209"/>
      <c r="B12" s="209"/>
      <c r="C12" s="146"/>
      <c r="D12" s="146"/>
      <c r="E12" s="147">
        <f t="shared" si="0"/>
        <v>0</v>
      </c>
      <c r="F12" s="141" t="str">
        <f>IF(A12&lt;&gt;"", INDEX(Sheet1!$B$1:$B$8, MATCH(A12, Sheet1!$A$1:$A$8, 0)), "")</f>
        <v/>
      </c>
    </row>
    <row r="13" spans="1:6" ht="15.75" customHeight="1" x14ac:dyDescent="0.2">
      <c r="A13" s="209"/>
      <c r="B13" s="209"/>
      <c r="C13" s="146"/>
      <c r="D13" s="146"/>
      <c r="E13" s="147">
        <f t="shared" si="0"/>
        <v>0</v>
      </c>
      <c r="F13" s="141" t="str">
        <f>IF(A13&lt;&gt;"", INDEX(Sheet1!$B$1:$B$8, MATCH(A13, Sheet1!$A$1:$A$8, 0)), "")</f>
        <v/>
      </c>
    </row>
    <row r="14" spans="1:6" ht="15.75" customHeight="1" x14ac:dyDescent="0.2">
      <c r="A14" s="209"/>
      <c r="B14" s="209"/>
      <c r="C14" s="146"/>
      <c r="D14" s="146"/>
      <c r="E14" s="147">
        <f t="shared" si="0"/>
        <v>0</v>
      </c>
      <c r="F14" s="141" t="str">
        <f>IF(A14&lt;&gt;"", INDEX(Sheet1!$B$1:$B$8, MATCH(A14, Sheet1!$A$1:$A$8, 0)), "")</f>
        <v/>
      </c>
    </row>
    <row r="15" spans="1:6" ht="15.75" customHeight="1" x14ac:dyDescent="0.2">
      <c r="A15" s="209"/>
      <c r="B15" s="209"/>
      <c r="C15" s="146"/>
      <c r="D15" s="146"/>
      <c r="E15" s="147">
        <f t="shared" si="0"/>
        <v>0</v>
      </c>
      <c r="F15" s="141" t="str">
        <f>IF(A15&lt;&gt;"", INDEX(Sheet1!$B$1:$B$8, MATCH(A15, Sheet1!$A$1:$A$8, 0)), "")</f>
        <v/>
      </c>
    </row>
    <row r="16" spans="1:6" ht="15.75" customHeight="1" x14ac:dyDescent="0.2">
      <c r="A16" s="209"/>
      <c r="B16" s="209"/>
      <c r="C16" s="146"/>
      <c r="D16" s="146"/>
      <c r="E16" s="147">
        <f t="shared" si="0"/>
        <v>0</v>
      </c>
      <c r="F16" s="141" t="str">
        <f>IF(A16&lt;&gt;"", INDEX(Sheet1!$B$1:$B$8, MATCH(A16, Sheet1!$A$1:$A$8, 0)), "")</f>
        <v/>
      </c>
    </row>
    <row r="17" spans="1:6" ht="15.75" customHeight="1" x14ac:dyDescent="0.2">
      <c r="A17" s="209"/>
      <c r="B17" s="209"/>
      <c r="C17" s="146"/>
      <c r="D17" s="146"/>
      <c r="E17" s="147">
        <f t="shared" si="0"/>
        <v>0</v>
      </c>
      <c r="F17" s="141" t="str">
        <f>IF(A17&lt;&gt;"", INDEX(Sheet1!$B$1:$B$8, MATCH(A17, Sheet1!$A$1:$A$8, 0)), "")</f>
        <v/>
      </c>
    </row>
    <row r="18" spans="1:6" ht="15.75" customHeight="1" x14ac:dyDescent="0.2">
      <c r="A18" s="209"/>
      <c r="B18" s="209"/>
      <c r="C18" s="146"/>
      <c r="D18" s="146"/>
      <c r="E18" s="147">
        <f t="shared" si="0"/>
        <v>0</v>
      </c>
      <c r="F18" s="141" t="str">
        <f>IF(A18&lt;&gt;"", INDEX(Sheet1!$B$1:$B$8, MATCH(A18, Sheet1!$A$1:$A$8, 0)), "")</f>
        <v/>
      </c>
    </row>
    <row r="19" spans="1:6" ht="15.75" customHeight="1" x14ac:dyDescent="0.2">
      <c r="A19" s="209"/>
      <c r="B19" s="209"/>
      <c r="C19" s="146"/>
      <c r="D19" s="146"/>
      <c r="E19" s="147">
        <f t="shared" si="0"/>
        <v>0</v>
      </c>
      <c r="F19" s="141" t="str">
        <f>IF(A19&lt;&gt;"", INDEX(Sheet1!$B$1:$B$8, MATCH(A19, Sheet1!$A$1:$A$8, 0)), "")</f>
        <v/>
      </c>
    </row>
    <row r="20" spans="1:6" ht="15.75" customHeight="1" x14ac:dyDescent="0.2">
      <c r="A20" s="209"/>
      <c r="B20" s="209"/>
      <c r="C20" s="146"/>
      <c r="D20" s="146"/>
      <c r="E20" s="147">
        <f t="shared" si="0"/>
        <v>0</v>
      </c>
      <c r="F20" s="141" t="str">
        <f>IF(A20&lt;&gt;"", INDEX(Sheet1!$B$1:$B$8, MATCH(A20, Sheet1!$A$1:$A$8, 0)), "")</f>
        <v/>
      </c>
    </row>
    <row r="21" spans="1:6" ht="15.75" customHeight="1" x14ac:dyDescent="0.2">
      <c r="A21" s="209"/>
      <c r="B21" s="209"/>
      <c r="C21" s="146"/>
      <c r="D21" s="146"/>
      <c r="E21" s="147">
        <f t="shared" si="0"/>
        <v>0</v>
      </c>
      <c r="F21" s="141" t="str">
        <f>IF(A21&lt;&gt;"", INDEX(Sheet1!$B$1:$B$8, MATCH(A21, Sheet1!$A$1:$A$8, 0)), "")</f>
        <v/>
      </c>
    </row>
    <row r="22" spans="1:6" ht="15.75" customHeight="1" x14ac:dyDescent="0.2">
      <c r="A22" s="209"/>
      <c r="B22" s="209"/>
      <c r="C22" s="146"/>
      <c r="D22" s="146"/>
      <c r="E22" s="147">
        <f t="shared" si="0"/>
        <v>0</v>
      </c>
      <c r="F22" s="141" t="str">
        <f>IF(A22&lt;&gt;"", INDEX(Sheet1!$B$1:$B$8, MATCH(A22, Sheet1!$A$1:$A$8, 0)), "")</f>
        <v/>
      </c>
    </row>
    <row r="23" spans="1:6" ht="15.75" customHeight="1" x14ac:dyDescent="0.2">
      <c r="A23" s="209"/>
      <c r="B23" s="209"/>
      <c r="C23" s="146"/>
      <c r="D23" s="146"/>
      <c r="E23" s="147">
        <f t="shared" si="0"/>
        <v>0</v>
      </c>
      <c r="F23" s="141" t="str">
        <f>IF(A23&lt;&gt;"", INDEX(Sheet1!$B$1:$B$8, MATCH(A23, Sheet1!$A$1:$A$8, 0)), "")</f>
        <v/>
      </c>
    </row>
    <row r="24" spans="1:6" ht="15.75" customHeight="1" x14ac:dyDescent="0.2">
      <c r="A24" s="209"/>
      <c r="B24" s="209"/>
      <c r="C24" s="146"/>
      <c r="D24" s="146"/>
      <c r="E24" s="147">
        <f t="shared" si="0"/>
        <v>0</v>
      </c>
      <c r="F24" s="141" t="str">
        <f>IF(A24&lt;&gt;"", INDEX(Sheet1!$B$1:$B$8, MATCH(A24, Sheet1!$A$1:$A$8, 0)), "")</f>
        <v/>
      </c>
    </row>
    <row r="25" spans="1:6" ht="15.75" customHeight="1" x14ac:dyDescent="0.2">
      <c r="A25" s="209"/>
      <c r="B25" s="209"/>
      <c r="C25" s="146"/>
      <c r="D25" s="146"/>
      <c r="E25" s="147">
        <f t="shared" si="0"/>
        <v>0</v>
      </c>
      <c r="F25" s="141" t="str">
        <f>IF(A25&lt;&gt;"", INDEX(Sheet1!$B$1:$B$8, MATCH(A25, Sheet1!$A$1:$A$8, 0)), "")</f>
        <v/>
      </c>
    </row>
    <row r="26" spans="1:6" ht="15.75" customHeight="1" x14ac:dyDescent="0.2">
      <c r="A26" s="209"/>
      <c r="B26" s="209"/>
      <c r="C26" s="146"/>
      <c r="D26" s="146"/>
      <c r="E26" s="147">
        <f t="shared" si="0"/>
        <v>0</v>
      </c>
      <c r="F26" s="141" t="str">
        <f>IF(A26&lt;&gt;"", INDEX(Sheet1!$B$1:$B$8, MATCH(A26, Sheet1!$A$1:$A$8, 0)), "")</f>
        <v/>
      </c>
    </row>
    <row r="27" spans="1:6" ht="15.75" customHeight="1" x14ac:dyDescent="0.2">
      <c r="A27" s="209"/>
      <c r="B27" s="209"/>
      <c r="C27" s="146"/>
      <c r="D27" s="146"/>
      <c r="E27" s="147">
        <f t="shared" si="0"/>
        <v>0</v>
      </c>
      <c r="F27" s="141" t="str">
        <f>IF(A27&lt;&gt;"", INDEX(Sheet1!$B$1:$B$8, MATCH(A27, Sheet1!$A$1:$A$8, 0)), "")</f>
        <v/>
      </c>
    </row>
    <row r="28" spans="1:6" ht="15.75" customHeight="1" x14ac:dyDescent="0.2">
      <c r="A28" s="209"/>
      <c r="B28" s="209"/>
      <c r="C28" s="146"/>
      <c r="D28" s="146"/>
      <c r="E28" s="147">
        <f t="shared" si="0"/>
        <v>0</v>
      </c>
      <c r="F28" s="141" t="str">
        <f>IF(A28&lt;&gt;"", INDEX(Sheet1!$B$1:$B$8, MATCH(A28, Sheet1!$A$1:$A$8, 0)), "")</f>
        <v/>
      </c>
    </row>
    <row r="29" spans="1:6" ht="15.75" customHeight="1" x14ac:dyDescent="0.2">
      <c r="A29" s="209"/>
      <c r="B29" s="209"/>
      <c r="C29" s="146"/>
      <c r="D29" s="146"/>
      <c r="E29" s="147">
        <f t="shared" si="0"/>
        <v>0</v>
      </c>
      <c r="F29" s="141" t="str">
        <f>IF(A29&lt;&gt;"", INDEX(Sheet1!$B$1:$B$8, MATCH(A29, Sheet1!$A$1:$A$8, 0)), "")</f>
        <v/>
      </c>
    </row>
    <row r="30" spans="1:6" ht="15.75" customHeight="1" x14ac:dyDescent="0.2">
      <c r="A30" s="209"/>
      <c r="B30" s="209"/>
      <c r="C30" s="146"/>
      <c r="D30" s="146"/>
      <c r="E30" s="147">
        <f t="shared" si="0"/>
        <v>0</v>
      </c>
      <c r="F30" s="141" t="str">
        <f>IF(A30&lt;&gt;"", INDEX(Sheet1!$B$1:$B$8, MATCH(A30, Sheet1!$A$1:$A$8, 0)), "")</f>
        <v/>
      </c>
    </row>
    <row r="31" spans="1:6" ht="15.75" customHeight="1" x14ac:dyDescent="0.2">
      <c r="A31" s="209"/>
      <c r="B31" s="209"/>
      <c r="C31" s="146"/>
      <c r="D31" s="146"/>
      <c r="E31" s="147">
        <f t="shared" si="0"/>
        <v>0</v>
      </c>
      <c r="F31" s="141" t="str">
        <f>IF(A31&lt;&gt;"", INDEX(Sheet1!$B$1:$B$8, MATCH(A31, Sheet1!$A$1:$A$8, 0)), "")</f>
        <v/>
      </c>
    </row>
    <row r="32" spans="1:6" ht="15.75" customHeight="1" x14ac:dyDescent="0.2">
      <c r="A32" s="209"/>
      <c r="B32" s="209"/>
      <c r="C32" s="146"/>
      <c r="D32" s="146"/>
      <c r="E32" s="147">
        <f t="shared" si="0"/>
        <v>0</v>
      </c>
      <c r="F32" s="141" t="str">
        <f>IF(A32&lt;&gt;"", INDEX(Sheet1!$B$1:$B$8, MATCH(A32, Sheet1!$A$1:$A$8, 0)), "")</f>
        <v/>
      </c>
    </row>
    <row r="33" spans="1:6" ht="15.75" customHeight="1" x14ac:dyDescent="0.2">
      <c r="A33" s="209"/>
      <c r="B33" s="209"/>
      <c r="C33" s="146"/>
      <c r="D33" s="146"/>
      <c r="E33" s="147">
        <f t="shared" si="0"/>
        <v>0</v>
      </c>
      <c r="F33" s="141" t="str">
        <f>IF(A33&lt;&gt;"", INDEX(Sheet1!$B$1:$B$8, MATCH(A33, Sheet1!$A$1:$A$8, 0)), "")</f>
        <v/>
      </c>
    </row>
    <row r="34" spans="1:6" ht="15.75" customHeight="1" x14ac:dyDescent="0.2">
      <c r="A34" s="209"/>
      <c r="B34" s="209"/>
      <c r="C34" s="146"/>
      <c r="D34" s="146"/>
      <c r="E34" s="147">
        <f t="shared" si="0"/>
        <v>0</v>
      </c>
      <c r="F34" s="141" t="str">
        <f>IF(A34&lt;&gt;"", INDEX(Sheet1!$B$1:$B$8, MATCH(A34, Sheet1!$A$1:$A$8, 0)), "")</f>
        <v/>
      </c>
    </row>
    <row r="35" spans="1:6" ht="15.75" customHeight="1" x14ac:dyDescent="0.2">
      <c r="A35" s="209"/>
      <c r="B35" s="209"/>
      <c r="C35" s="146"/>
      <c r="D35" s="146"/>
      <c r="E35" s="147">
        <f t="shared" si="0"/>
        <v>0</v>
      </c>
      <c r="F35" s="141" t="str">
        <f>IF(A35&lt;&gt;"", INDEX(Sheet1!$B$1:$B$8, MATCH(A35, Sheet1!$A$1:$A$8, 0)), "")</f>
        <v/>
      </c>
    </row>
    <row r="36" spans="1:6" ht="15.75" customHeight="1" x14ac:dyDescent="0.2">
      <c r="A36" s="209"/>
      <c r="B36" s="209"/>
      <c r="C36" s="146"/>
      <c r="D36" s="146"/>
      <c r="E36" s="147">
        <f t="shared" si="0"/>
        <v>0</v>
      </c>
      <c r="F36" s="141" t="str">
        <f>IF(A36&lt;&gt;"", INDEX(Sheet1!$B$1:$B$8, MATCH(A36, Sheet1!$A$1:$A$8, 0)), "")</f>
        <v/>
      </c>
    </row>
    <row r="37" spans="1:6" ht="15.75" customHeight="1" x14ac:dyDescent="0.2">
      <c r="A37" s="209"/>
      <c r="B37" s="209"/>
      <c r="C37" s="146"/>
      <c r="D37" s="146"/>
      <c r="E37" s="147">
        <f t="shared" si="0"/>
        <v>0</v>
      </c>
      <c r="F37" s="141" t="str">
        <f>IF(A37&lt;&gt;"", INDEX(Sheet1!$B$1:$B$8, MATCH(A37, Sheet1!$A$1:$A$8, 0)), "")</f>
        <v/>
      </c>
    </row>
    <row r="38" spans="1:6" ht="15.75" customHeight="1" x14ac:dyDescent="0.2">
      <c r="A38" s="209"/>
      <c r="B38" s="209"/>
      <c r="C38" s="146"/>
      <c r="D38" s="146"/>
      <c r="E38" s="147">
        <f t="shared" si="0"/>
        <v>0</v>
      </c>
      <c r="F38" s="141" t="str">
        <f>IF(A38&lt;&gt;"", INDEX(Sheet1!$B$1:$B$8, MATCH(A38, Sheet1!$A$1:$A$8, 0)), "")</f>
        <v/>
      </c>
    </row>
    <row r="39" spans="1:6" ht="15.75" customHeight="1" x14ac:dyDescent="0.2">
      <c r="A39" s="29"/>
    </row>
    <row r="40" spans="1:6" ht="15.75" customHeight="1" x14ac:dyDescent="0.2">
      <c r="A40" s="2" t="s">
        <v>324</v>
      </c>
    </row>
    <row r="41" spans="1:6" hidden="1" x14ac:dyDescent="0.2">
      <c r="A41" s="29"/>
    </row>
    <row r="42" spans="1:6" hidden="1" x14ac:dyDescent="0.2">
      <c r="A42" s="29"/>
    </row>
    <row r="43" spans="1:6" hidden="1" x14ac:dyDescent="0.2">
      <c r="A43" s="29"/>
    </row>
    <row r="44" spans="1:6" hidden="1" x14ac:dyDescent="0.2">
      <c r="A44" s="14"/>
      <c r="F44" s="142"/>
    </row>
    <row r="45" spans="1:6" hidden="1" x14ac:dyDescent="0.2">
      <c r="A45" s="14"/>
      <c r="F45" s="142"/>
    </row>
    <row r="46" spans="1:6" hidden="1" x14ac:dyDescent="0.2">
      <c r="A46" s="14"/>
      <c r="F46" s="142"/>
    </row>
    <row r="47" spans="1:6" hidden="1" x14ac:dyDescent="0.2">
      <c r="A47" s="14"/>
      <c r="F47" s="142"/>
    </row>
    <row r="48" spans="1:6" hidden="1" x14ac:dyDescent="0.2">
      <c r="A48" s="143"/>
      <c r="F48" s="142"/>
    </row>
    <row r="49" spans="1:6" hidden="1" x14ac:dyDescent="0.2">
      <c r="A49" s="143"/>
      <c r="F49" s="142"/>
    </row>
    <row r="50" spans="1:6" hidden="1" x14ac:dyDescent="0.2">
      <c r="A50" s="143"/>
      <c r="F50" s="142"/>
    </row>
    <row r="51" spans="1:6" hidden="1" x14ac:dyDescent="0.2">
      <c r="A51" s="25"/>
      <c r="F51" s="142"/>
    </row>
    <row r="52" spans="1:6" hidden="1" x14ac:dyDescent="0.2">
      <c r="A52" s="14"/>
      <c r="F52" s="142"/>
    </row>
    <row r="53" spans="1:6" hidden="1" x14ac:dyDescent="0.2">
      <c r="A53" s="14"/>
      <c r="F53" s="142"/>
    </row>
    <row r="54" spans="1:6" hidden="1" x14ac:dyDescent="0.2">
      <c r="A54" s="14"/>
      <c r="F54" s="142"/>
    </row>
    <row r="55" spans="1:6" hidden="1" x14ac:dyDescent="0.2">
      <c r="A55" s="14"/>
      <c r="F55" s="142"/>
    </row>
    <row r="56" spans="1:6" hidden="1" x14ac:dyDescent="0.2">
      <c r="A56" s="14"/>
      <c r="F56" s="142"/>
    </row>
    <row r="57" spans="1:6" hidden="1" x14ac:dyDescent="0.2">
      <c r="A57" s="14"/>
      <c r="F57" s="142"/>
    </row>
    <row r="58" spans="1:6" hidden="1" x14ac:dyDescent="0.2">
      <c r="A58" s="14"/>
      <c r="F58" s="142"/>
    </row>
    <row r="59" spans="1:6" hidden="1" x14ac:dyDescent="0.2">
      <c r="A59" s="14"/>
      <c r="F59" s="142"/>
    </row>
    <row r="60" spans="1:6" hidden="1" x14ac:dyDescent="0.2">
      <c r="A60" s="14"/>
      <c r="F60" s="142"/>
    </row>
    <row r="61" spans="1:6" hidden="1" x14ac:dyDescent="0.2">
      <c r="A61" s="14"/>
      <c r="F61" s="142"/>
    </row>
    <row r="62" spans="1:6" hidden="1" x14ac:dyDescent="0.2">
      <c r="A62" s="14"/>
      <c r="F62" s="142"/>
    </row>
    <row r="63" spans="1:6" hidden="1" x14ac:dyDescent="0.2">
      <c r="A63" s="14"/>
      <c r="F63" s="142"/>
    </row>
    <row r="64" spans="1:6" hidden="1" x14ac:dyDescent="0.2">
      <c r="A64" s="14"/>
      <c r="F64" s="142"/>
    </row>
    <row r="65" spans="1:6" hidden="1" x14ac:dyDescent="0.2">
      <c r="A65" s="14"/>
      <c r="F65" s="142"/>
    </row>
    <row r="66" spans="1:6" hidden="1" x14ac:dyDescent="0.2">
      <c r="A66" s="14"/>
      <c r="F66" s="142"/>
    </row>
    <row r="67" spans="1:6" hidden="1" x14ac:dyDescent="0.2">
      <c r="A67" s="14"/>
      <c r="F67" s="142"/>
    </row>
  </sheetData>
  <sheetProtection algorithmName="SHA-512" hashValue="8RVCknn2qHaX6ptAp/oi2/ZJcCqK/bJNahPUqFIk3vTbZxz3YmPf/Nktc4thqZMPhiTY6V7MFJSQnjOtAyJTZw==" saltValue="Eq6qOSi3tf5AKack7RRtuA==" spinCount="100000" sheet="1" objects="1" scenarios="1"/>
  <mergeCells count="5">
    <mergeCell ref="A3:A4"/>
    <mergeCell ref="B3:B4"/>
    <mergeCell ref="C3:E3"/>
    <mergeCell ref="C4:E4"/>
    <mergeCell ref="A1:E1"/>
  </mergeCells>
  <pageMargins left="0.7" right="0.7" top="0.75" bottom="0.75" header="0.3" footer="0.3"/>
  <pageSetup scale="6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Sheet1!$A$1:$A$8</xm:f>
          </x14:formula1>
          <xm:sqref>A6:A38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34"/>
  <sheetViews>
    <sheetView showGridLines="0" zoomScaleNormal="100" workbookViewId="0">
      <selection activeCell="A5" sqref="A5"/>
    </sheetView>
  </sheetViews>
  <sheetFormatPr defaultColWidth="0" defaultRowHeight="12.75" zeroHeight="1" x14ac:dyDescent="0.2"/>
  <cols>
    <col min="1" max="1" width="37.140625" style="2" customWidth="1"/>
    <col min="2" max="2" width="50.7109375" style="2" customWidth="1"/>
    <col min="3" max="3" width="14.7109375" style="2" customWidth="1"/>
    <col min="4" max="4" width="17.28515625" style="142" hidden="1" customWidth="1"/>
    <col min="5" max="16384" width="9.140625" style="2" hidden="1"/>
  </cols>
  <sheetData>
    <row r="1" spans="1:4" ht="15.75" customHeight="1" x14ac:dyDescent="0.2">
      <c r="A1" s="220" t="s">
        <v>326</v>
      </c>
      <c r="B1" s="221"/>
      <c r="C1" s="221"/>
    </row>
    <row r="2" spans="1:4" ht="15.75" customHeight="1" x14ac:dyDescent="0.2">
      <c r="A2" s="29"/>
    </row>
    <row r="3" spans="1:4" ht="15.75" customHeight="1" x14ac:dyDescent="0.2">
      <c r="A3" s="130"/>
      <c r="B3" s="131"/>
      <c r="C3" s="129" t="s">
        <v>215</v>
      </c>
    </row>
    <row r="4" spans="1:4" ht="15.75" customHeight="1" x14ac:dyDescent="0.2">
      <c r="A4" s="30" t="s">
        <v>284</v>
      </c>
      <c r="B4" s="31" t="s">
        <v>288</v>
      </c>
      <c r="C4" s="129" t="s">
        <v>189</v>
      </c>
      <c r="D4" s="142" t="s">
        <v>312</v>
      </c>
    </row>
    <row r="5" spans="1:4" ht="15.75" customHeight="1" x14ac:dyDescent="0.2">
      <c r="A5" s="209"/>
      <c r="B5" s="209"/>
      <c r="C5" s="113"/>
      <c r="D5" s="142" t="str">
        <f>IF(A5&lt;&gt;"", INDEX(Sheet1!$B$10:$B$15, MATCH(A5, Sheet1!$A$10:$A$15, 0)), "")</f>
        <v/>
      </c>
    </row>
    <row r="6" spans="1:4" ht="15.75" customHeight="1" x14ac:dyDescent="0.2">
      <c r="A6" s="209"/>
      <c r="B6" s="209"/>
      <c r="C6" s="114"/>
      <c r="D6" s="142" t="str">
        <f>IF(A6&lt;&gt;"", INDEX(Sheet1!$B$10:$B$15, MATCH(A6, Sheet1!$A$10:$A$15, 0)), "")</f>
        <v/>
      </c>
    </row>
    <row r="7" spans="1:4" ht="15.75" customHeight="1" x14ac:dyDescent="0.2">
      <c r="A7" s="209"/>
      <c r="B7" s="209"/>
      <c r="C7" s="114"/>
      <c r="D7" s="142" t="str">
        <f>IF(A7&lt;&gt;"", INDEX(Sheet1!$B$10:$B$15, MATCH(A7, Sheet1!$A$10:$A$15, 0)), "")</f>
        <v/>
      </c>
    </row>
    <row r="8" spans="1:4" ht="15.75" customHeight="1" x14ac:dyDescent="0.2">
      <c r="A8" s="209"/>
      <c r="B8" s="209"/>
      <c r="C8" s="114"/>
      <c r="D8" s="142" t="str">
        <f>IF(A8&lt;&gt;"", INDEX(Sheet1!$B$10:$B$15, MATCH(A8, Sheet1!$A$10:$A$15, 0)), "")</f>
        <v/>
      </c>
    </row>
    <row r="9" spans="1:4" ht="15.75" customHeight="1" x14ac:dyDescent="0.2">
      <c r="A9" s="209"/>
      <c r="B9" s="209"/>
      <c r="C9" s="114"/>
      <c r="D9" s="142" t="str">
        <f>IF(A9&lt;&gt;"", INDEX(Sheet1!$B$10:$B$15, MATCH(A9, Sheet1!$A$10:$A$15, 0)), "")</f>
        <v/>
      </c>
    </row>
    <row r="10" spans="1:4" ht="15.75" customHeight="1" x14ac:dyDescent="0.2">
      <c r="A10" s="209"/>
      <c r="B10" s="209"/>
      <c r="C10" s="114"/>
      <c r="D10" s="142" t="str">
        <f>IF(A10&lt;&gt;"", INDEX(Sheet1!$B$10:$B$15, MATCH(A10, Sheet1!$A$10:$A$15, 0)), "")</f>
        <v/>
      </c>
    </row>
    <row r="11" spans="1:4" ht="15.75" customHeight="1" x14ac:dyDescent="0.2">
      <c r="A11" s="209"/>
      <c r="B11" s="209"/>
      <c r="C11" s="114"/>
      <c r="D11" s="142" t="str">
        <f>IF(A11&lt;&gt;"", INDEX(Sheet1!$B$10:$B$15, MATCH(A11, Sheet1!$A$10:$A$15, 0)), "")</f>
        <v/>
      </c>
    </row>
    <row r="12" spans="1:4" ht="15.75" customHeight="1" x14ac:dyDescent="0.2">
      <c r="A12" s="209"/>
      <c r="B12" s="209"/>
      <c r="C12" s="114"/>
      <c r="D12" s="142" t="str">
        <f>IF(A12&lt;&gt;"", INDEX(Sheet1!$B$10:$B$15, MATCH(A12, Sheet1!$A$10:$A$15, 0)), "")</f>
        <v/>
      </c>
    </row>
    <row r="13" spans="1:4" ht="15.75" customHeight="1" x14ac:dyDescent="0.2">
      <c r="A13" s="209"/>
      <c r="B13" s="209"/>
      <c r="C13" s="114"/>
      <c r="D13" s="142" t="str">
        <f>IF(A13&lt;&gt;"", INDEX(Sheet1!$B$10:$B$15, MATCH(A13, Sheet1!$A$10:$A$15, 0)), "")</f>
        <v/>
      </c>
    </row>
    <row r="14" spans="1:4" ht="15.75" customHeight="1" x14ac:dyDescent="0.2">
      <c r="A14" s="209"/>
      <c r="B14" s="209"/>
      <c r="C14" s="114"/>
      <c r="D14" s="142" t="str">
        <f>IF(A14&lt;&gt;"", INDEX(Sheet1!$B$10:$B$15, MATCH(A14, Sheet1!$A$10:$A$15, 0)), "")</f>
        <v/>
      </c>
    </row>
    <row r="15" spans="1:4" ht="15.75" customHeight="1" x14ac:dyDescent="0.2">
      <c r="A15" s="209"/>
      <c r="B15" s="209"/>
      <c r="C15" s="114"/>
      <c r="D15" s="142" t="str">
        <f>IF(A15&lt;&gt;"", INDEX(Sheet1!$B$10:$B$15, MATCH(A15, Sheet1!$A$10:$A$15, 0)), "")</f>
        <v/>
      </c>
    </row>
    <row r="16" spans="1:4" ht="15.75" customHeight="1" x14ac:dyDescent="0.2">
      <c r="A16" s="209"/>
      <c r="B16" s="209"/>
      <c r="C16" s="114"/>
      <c r="D16" s="142" t="str">
        <f>IF(A16&lt;&gt;"", INDEX(Sheet1!$B$10:$B$15, MATCH(A16, Sheet1!$A$10:$A$15, 0)), "")</f>
        <v/>
      </c>
    </row>
    <row r="17" spans="1:4" ht="15.75" customHeight="1" x14ac:dyDescent="0.2">
      <c r="A17" s="209"/>
      <c r="B17" s="209"/>
      <c r="C17" s="114"/>
      <c r="D17" s="142" t="str">
        <f>IF(A17&lt;&gt;"", INDEX(Sheet1!$B$10:$B$15, MATCH(A17, Sheet1!$A$10:$A$15, 0)), "")</f>
        <v/>
      </c>
    </row>
    <row r="18" spans="1:4" ht="15.75" customHeight="1" x14ac:dyDescent="0.2">
      <c r="A18" s="209"/>
      <c r="B18" s="209"/>
      <c r="C18" s="114"/>
      <c r="D18" s="142" t="str">
        <f>IF(A18&lt;&gt;"", INDEX(Sheet1!$B$10:$B$15, MATCH(A18, Sheet1!$A$10:$A$15, 0)), "")</f>
        <v/>
      </c>
    </row>
    <row r="19" spans="1:4" ht="15.75" customHeight="1" x14ac:dyDescent="0.2">
      <c r="A19" s="209"/>
      <c r="B19" s="209"/>
      <c r="C19" s="114"/>
      <c r="D19" s="142" t="str">
        <f>IF(A19&lt;&gt;"", INDEX(Sheet1!$B$10:$B$15, MATCH(A19, Sheet1!$A$10:$A$15, 0)), "")</f>
        <v/>
      </c>
    </row>
    <row r="20" spans="1:4" ht="15.75" customHeight="1" x14ac:dyDescent="0.2">
      <c r="A20" s="209"/>
      <c r="B20" s="209"/>
      <c r="C20" s="114"/>
      <c r="D20" s="142" t="str">
        <f>IF(A20&lt;&gt;"", INDEX(Sheet1!$B$10:$B$15, MATCH(A20, Sheet1!$A$10:$A$15, 0)), "")</f>
        <v/>
      </c>
    </row>
    <row r="21" spans="1:4" ht="15.75" customHeight="1" x14ac:dyDescent="0.2">
      <c r="A21" s="209"/>
      <c r="B21" s="209"/>
      <c r="C21" s="114"/>
      <c r="D21" s="142" t="str">
        <f>IF(A21&lt;&gt;"", INDEX(Sheet1!$B$10:$B$15, MATCH(A21, Sheet1!$A$10:$A$15, 0)), "")</f>
        <v/>
      </c>
    </row>
    <row r="22" spans="1:4" ht="15.75" customHeight="1" x14ac:dyDescent="0.2">
      <c r="A22" s="209"/>
      <c r="B22" s="209"/>
      <c r="C22" s="114"/>
      <c r="D22" s="142" t="str">
        <f>IF(A22&lt;&gt;"", INDEX(Sheet1!$B$10:$B$15, MATCH(A22, Sheet1!$A$10:$A$15, 0)), "")</f>
        <v/>
      </c>
    </row>
    <row r="23" spans="1:4" ht="15.75" customHeight="1" x14ac:dyDescent="0.2">
      <c r="A23" s="209"/>
      <c r="B23" s="209"/>
      <c r="C23" s="114"/>
      <c r="D23" s="142" t="str">
        <f>IF(A23&lt;&gt;"", INDEX(Sheet1!$B$10:$B$15, MATCH(A23, Sheet1!$A$10:$A$15, 0)), "")</f>
        <v/>
      </c>
    </row>
    <row r="24" spans="1:4" ht="15.75" customHeight="1" x14ac:dyDescent="0.2">
      <c r="A24" s="209"/>
      <c r="B24" s="209"/>
      <c r="C24" s="114"/>
      <c r="D24" s="142" t="str">
        <f>IF(A24&lt;&gt;"", INDEX(Sheet1!$B$10:$B$15, MATCH(A24, Sheet1!$A$10:$A$15, 0)), "")</f>
        <v/>
      </c>
    </row>
    <row r="25" spans="1:4" ht="15.75" customHeight="1" x14ac:dyDescent="0.2">
      <c r="A25" s="209"/>
      <c r="B25" s="209"/>
      <c r="C25" s="114"/>
      <c r="D25" s="142" t="str">
        <f>IF(A25&lt;&gt;"", INDEX(Sheet1!$B$10:$B$15, MATCH(A25, Sheet1!$A$10:$A$15, 0)), "")</f>
        <v/>
      </c>
    </row>
    <row r="26" spans="1:4" ht="15.75" customHeight="1" x14ac:dyDescent="0.2">
      <c r="A26" s="209"/>
      <c r="B26" s="209"/>
      <c r="C26" s="114"/>
      <c r="D26" s="142" t="str">
        <f>IF(A26&lt;&gt;"", INDEX(Sheet1!$B$10:$B$15, MATCH(A26, Sheet1!$A$10:$A$15, 0)), "")</f>
        <v/>
      </c>
    </row>
    <row r="27" spans="1:4" ht="15.75" customHeight="1" x14ac:dyDescent="0.2">
      <c r="A27" s="209"/>
      <c r="B27" s="209"/>
      <c r="C27" s="114"/>
      <c r="D27" s="142" t="str">
        <f>IF(A27&lt;&gt;"", INDEX(Sheet1!$B$10:$B$15, MATCH(A27, Sheet1!$A$10:$A$15, 0)), "")</f>
        <v/>
      </c>
    </row>
    <row r="28" spans="1:4" ht="15.75" customHeight="1" x14ac:dyDescent="0.2">
      <c r="A28" s="209"/>
      <c r="B28" s="209"/>
      <c r="C28" s="114"/>
      <c r="D28" s="142" t="str">
        <f>IF(A28&lt;&gt;"", INDEX(Sheet1!$B$10:$B$15, MATCH(A28, Sheet1!$A$10:$A$15, 0)), "")</f>
        <v/>
      </c>
    </row>
    <row r="29" spans="1:4" ht="15.75" customHeight="1" x14ac:dyDescent="0.2">
      <c r="A29" s="209"/>
      <c r="B29" s="209"/>
      <c r="C29" s="114"/>
      <c r="D29" s="142" t="str">
        <f>IF(A29&lt;&gt;"", INDEX(Sheet1!$B$10:$B$15, MATCH(A29, Sheet1!$A$10:$A$15, 0)), "")</f>
        <v/>
      </c>
    </row>
    <row r="30" spans="1:4" ht="15.75" customHeight="1" x14ac:dyDescent="0.2">
      <c r="A30" s="209"/>
      <c r="B30" s="209"/>
      <c r="C30" s="114"/>
      <c r="D30" s="142" t="str">
        <f>IF(A30&lt;&gt;"", INDEX(Sheet1!$B$10:$B$15, MATCH(A30, Sheet1!$A$10:$A$15, 0)), "")</f>
        <v/>
      </c>
    </row>
    <row r="31" spans="1:4" ht="15.75" customHeight="1" x14ac:dyDescent="0.2">
      <c r="A31" s="209"/>
      <c r="B31" s="209"/>
      <c r="C31" s="114"/>
      <c r="D31" s="142" t="str">
        <f>IF(A31&lt;&gt;"", INDEX(Sheet1!$B$10:$B$15, MATCH(A31, Sheet1!$A$10:$A$15, 0)), "")</f>
        <v/>
      </c>
    </row>
    <row r="32" spans="1:4" ht="15.75" customHeight="1" x14ac:dyDescent="0.2">
      <c r="A32" s="209"/>
      <c r="B32" s="209"/>
      <c r="C32" s="114"/>
      <c r="D32" s="142" t="str">
        <f>IF(A32&lt;&gt;"", INDEX(Sheet1!$B$10:$B$15, MATCH(A32, Sheet1!$A$10:$A$15, 0)), "")</f>
        <v/>
      </c>
    </row>
    <row r="33" spans="1:1" ht="15.75" customHeight="1" x14ac:dyDescent="0.2"/>
    <row r="34" spans="1:1" ht="15.75" customHeight="1" x14ac:dyDescent="0.2">
      <c r="A34" s="2" t="s">
        <v>325</v>
      </c>
    </row>
  </sheetData>
  <sheetProtection algorithmName="SHA-512" hashValue="wFYeDFddz1iaFvDJLZr9ZljOqpp1rKpph89BNLVBYDhoKVBNKuXEB+CjH5UQErXzepEGxzwg+ClP191iLn3axw==" saltValue="3A8rrKVqMk5Pkm9Og/JHFw==" spinCount="100000" sheet="1" objects="1" scenarios="1"/>
  <mergeCells count="1">
    <mergeCell ref="A1:C1"/>
  </mergeCells>
  <printOptions horizontalCentered="1"/>
  <pageMargins left="0.7" right="0.7" top="0.75" bottom="0.75" header="0.3" footer="0.3"/>
  <pageSetup scale="6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Sheet1!$A$10:$A$15</xm:f>
          </x14:formula1>
          <xm:sqref>A5:A32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J15"/>
  <sheetViews>
    <sheetView workbookViewId="0">
      <selection activeCell="A16" sqref="A1:XFD1048576"/>
    </sheetView>
  </sheetViews>
  <sheetFormatPr defaultColWidth="0" defaultRowHeight="15" zeroHeight="1" x14ac:dyDescent="0.25"/>
  <cols>
    <col min="1" max="1" width="54.85546875" bestFit="1" customWidth="1"/>
    <col min="2" max="2" width="9.140625" customWidth="1"/>
    <col min="3" max="9" width="9.140625" hidden="1" customWidth="1"/>
    <col min="10" max="10" width="25" hidden="1" customWidth="1"/>
    <col min="11" max="16384" width="9.140625" hidden="1"/>
  </cols>
  <sheetData>
    <row r="1" spans="1:2" x14ac:dyDescent="0.25">
      <c r="A1" t="s">
        <v>289</v>
      </c>
      <c r="B1" s="127">
        <v>1.5</v>
      </c>
    </row>
    <row r="2" spans="1:2" x14ac:dyDescent="0.25">
      <c r="A2" t="s">
        <v>290</v>
      </c>
      <c r="B2" s="127">
        <v>1.9</v>
      </c>
    </row>
    <row r="3" spans="1:2" x14ac:dyDescent="0.25">
      <c r="A3" t="s">
        <v>291</v>
      </c>
      <c r="B3" s="127">
        <v>2.5</v>
      </c>
    </row>
    <row r="4" spans="1:2" x14ac:dyDescent="0.25">
      <c r="A4" t="s">
        <v>292</v>
      </c>
      <c r="B4" s="127">
        <v>5.2</v>
      </c>
    </row>
    <row r="5" spans="1:2" x14ac:dyDescent="0.25">
      <c r="A5" t="s">
        <v>293</v>
      </c>
      <c r="B5" s="127">
        <v>6.2</v>
      </c>
    </row>
    <row r="6" spans="1:2" x14ac:dyDescent="0.25">
      <c r="A6" t="s">
        <v>294</v>
      </c>
      <c r="B6" s="127">
        <v>7.3</v>
      </c>
    </row>
    <row r="7" spans="1:2" x14ac:dyDescent="0.25">
      <c r="A7" t="s">
        <v>307</v>
      </c>
      <c r="B7" s="127">
        <v>9.1</v>
      </c>
    </row>
    <row r="8" spans="1:2" x14ac:dyDescent="0.25">
      <c r="A8" t="s">
        <v>308</v>
      </c>
      <c r="B8" s="127">
        <v>9.1999999999999993</v>
      </c>
    </row>
    <row r="9" spans="1:2" x14ac:dyDescent="0.25">
      <c r="B9" s="127"/>
    </row>
    <row r="10" spans="1:2" x14ac:dyDescent="0.25">
      <c r="A10" t="s">
        <v>295</v>
      </c>
      <c r="B10" s="127">
        <v>1.17</v>
      </c>
    </row>
    <row r="11" spans="1:2" x14ac:dyDescent="0.25">
      <c r="A11" t="s">
        <v>306</v>
      </c>
      <c r="B11" s="127">
        <v>1.24</v>
      </c>
    </row>
    <row r="12" spans="1:2" x14ac:dyDescent="0.25">
      <c r="A12" t="s">
        <v>296</v>
      </c>
      <c r="B12" s="127">
        <v>2.4</v>
      </c>
    </row>
    <row r="13" spans="1:2" x14ac:dyDescent="0.25">
      <c r="A13" t="s">
        <v>297</v>
      </c>
      <c r="B13" s="127">
        <v>3.3</v>
      </c>
    </row>
    <row r="14" spans="1:2" x14ac:dyDescent="0.25">
      <c r="A14" t="s">
        <v>298</v>
      </c>
      <c r="B14" s="127">
        <v>5.7</v>
      </c>
    </row>
    <row r="15" spans="1:2" x14ac:dyDescent="0.25">
      <c r="A15" t="s">
        <v>299</v>
      </c>
      <c r="B15" s="127">
        <v>7.9</v>
      </c>
    </row>
  </sheetData>
  <sheetProtection algorithmName="SHA-512" hashValue="U34BJRVEL7gXTsaMFnTy57aSwH3zlLlg6VpYc1Ko+nrtwCMxP1l0xceA+ASW7oIYdgdFJtBGDLEkKDFw3CuujA==" saltValue="aisnWD36bJy+gNbD8UaDRQ==" spinCount="100000" sheet="1" objects="1" scenarios="1"/>
  <pageMargins left="0.7" right="0.7" top="0.75" bottom="0.75" header="0.3" footer="0.3"/>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28"/>
  <sheetViews>
    <sheetView showGridLines="0" zoomScaleNormal="100" workbookViewId="0">
      <selection activeCell="B11" sqref="B11"/>
    </sheetView>
  </sheetViews>
  <sheetFormatPr defaultColWidth="0" defaultRowHeight="12.75" zeroHeight="1" x14ac:dyDescent="0.2"/>
  <cols>
    <col min="1" max="1" width="26.140625" style="12" customWidth="1"/>
    <col min="2" max="7" width="14.7109375" style="2" customWidth="1"/>
    <col min="8" max="9" width="0" style="2" hidden="1" customWidth="1"/>
    <col min="10" max="16384" width="9.140625" style="2" hidden="1"/>
  </cols>
  <sheetData>
    <row r="1" spans="1:7" ht="15.75" customHeight="1" x14ac:dyDescent="0.2">
      <c r="A1" s="210" t="s">
        <v>300</v>
      </c>
      <c r="B1" s="210"/>
      <c r="C1" s="210"/>
      <c r="D1" s="210"/>
      <c r="E1" s="210"/>
      <c r="F1" s="210"/>
      <c r="G1" s="210"/>
    </row>
    <row r="2" spans="1:7" ht="15.75" customHeight="1" x14ac:dyDescent="0.2">
      <c r="A2" s="213" t="s">
        <v>120</v>
      </c>
      <c r="B2" s="213"/>
      <c r="C2" s="213"/>
      <c r="D2" s="213"/>
      <c r="E2" s="213"/>
      <c r="F2" s="213"/>
      <c r="G2" s="213"/>
    </row>
    <row r="3" spans="1:7" ht="15.75" hidden="1" customHeight="1" x14ac:dyDescent="0.2">
      <c r="A3" s="6"/>
    </row>
    <row r="4" spans="1:7" ht="15.75" hidden="1" customHeight="1" x14ac:dyDescent="0.2">
      <c r="A4" s="210"/>
      <c r="B4" s="210"/>
      <c r="C4" s="210"/>
      <c r="D4" s="210"/>
      <c r="E4" s="210"/>
      <c r="F4" s="210"/>
      <c r="G4" s="210"/>
    </row>
    <row r="5" spans="1:7" ht="15.75" hidden="1" customHeight="1" x14ac:dyDescent="0.2">
      <c r="A5" s="4"/>
    </row>
    <row r="6" spans="1:7" ht="15.75" customHeight="1" x14ac:dyDescent="0.2">
      <c r="A6" s="2" t="s">
        <v>316</v>
      </c>
    </row>
    <row r="7" spans="1:7" ht="15.75" customHeight="1" x14ac:dyDescent="0.2">
      <c r="A7" s="4"/>
    </row>
    <row r="8" spans="1:7" ht="15.75" customHeight="1" x14ac:dyDescent="0.2">
      <c r="A8" s="222" t="s">
        <v>226</v>
      </c>
      <c r="B8" s="222"/>
      <c r="C8" s="222"/>
      <c r="D8" s="222"/>
      <c r="E8" s="222"/>
      <c r="F8" s="222"/>
      <c r="G8" s="222"/>
    </row>
    <row r="9" spans="1:7" ht="45" customHeight="1" x14ac:dyDescent="0.2">
      <c r="A9" s="17" t="s">
        <v>227</v>
      </c>
      <c r="B9" s="132" t="s">
        <v>58</v>
      </c>
      <c r="C9" s="132" t="s">
        <v>123</v>
      </c>
      <c r="D9" s="132" t="s">
        <v>60</v>
      </c>
      <c r="E9" s="132" t="s">
        <v>61</v>
      </c>
      <c r="F9" s="132" t="s">
        <v>228</v>
      </c>
      <c r="G9" s="132" t="s">
        <v>215</v>
      </c>
    </row>
    <row r="10" spans="1:7" ht="15.75" customHeight="1" x14ac:dyDescent="0.2">
      <c r="A10" s="18"/>
      <c r="B10" s="18"/>
      <c r="C10" s="18"/>
      <c r="D10" s="18"/>
      <c r="E10" s="18"/>
      <c r="F10" s="18"/>
      <c r="G10" s="18"/>
    </row>
    <row r="11" spans="1:7" ht="15.75" customHeight="1" x14ac:dyDescent="0.2">
      <c r="A11" s="17" t="s">
        <v>229</v>
      </c>
      <c r="B11" s="115"/>
      <c r="C11" s="115"/>
      <c r="D11" s="115"/>
      <c r="E11" s="115"/>
      <c r="F11" s="115"/>
      <c r="G11" s="37">
        <f>SUM(B11:F11)</f>
        <v>0</v>
      </c>
    </row>
    <row r="12" spans="1:7" ht="15.75" customHeight="1" x14ac:dyDescent="0.2">
      <c r="A12" s="18" t="s">
        <v>230</v>
      </c>
      <c r="B12" s="115"/>
      <c r="C12" s="115"/>
      <c r="D12" s="115"/>
      <c r="E12" s="115"/>
      <c r="F12" s="115"/>
      <c r="G12" s="37">
        <f>SUM(B12:F12)</f>
        <v>0</v>
      </c>
    </row>
    <row r="13" spans="1:7" ht="15.75" customHeight="1" x14ac:dyDescent="0.2">
      <c r="A13" s="18" t="s">
        <v>231</v>
      </c>
      <c r="B13" s="115"/>
      <c r="C13" s="115"/>
      <c r="D13" s="115"/>
      <c r="E13" s="115"/>
      <c r="F13" s="115"/>
      <c r="G13" s="37">
        <f>SUM(B13:F13)</f>
        <v>0</v>
      </c>
    </row>
    <row r="14" spans="1:7" ht="15.75" customHeight="1" x14ac:dyDescent="0.2">
      <c r="A14" s="18" t="s">
        <v>232</v>
      </c>
      <c r="B14" s="115"/>
      <c r="C14" s="115"/>
      <c r="D14" s="115"/>
      <c r="E14" s="115"/>
      <c r="F14" s="115"/>
      <c r="G14" s="37">
        <f t="shared" ref="G14" si="0">SUM(B14:F14)</f>
        <v>0</v>
      </c>
    </row>
    <row r="15" spans="1:7" ht="15.75" customHeight="1" x14ac:dyDescent="0.2">
      <c r="A15" s="17" t="s">
        <v>233</v>
      </c>
      <c r="B15" s="91">
        <f>B11+B12-B13+B14</f>
        <v>0</v>
      </c>
      <c r="C15" s="91">
        <f t="shared" ref="C15:F15" si="1">C11+C12-C13+C14</f>
        <v>0</v>
      </c>
      <c r="D15" s="91">
        <f t="shared" si="1"/>
        <v>0</v>
      </c>
      <c r="E15" s="91">
        <f t="shared" si="1"/>
        <v>0</v>
      </c>
      <c r="F15" s="91">
        <f t="shared" si="1"/>
        <v>0</v>
      </c>
      <c r="G15" s="91">
        <f>SUM(B15:F15)</f>
        <v>0</v>
      </c>
    </row>
    <row r="16" spans="1:7" ht="15.75" customHeight="1" x14ac:dyDescent="0.2">
      <c r="A16" s="4"/>
    </row>
    <row r="17" spans="1:9" ht="15.75" customHeight="1" x14ac:dyDescent="0.2">
      <c r="A17" s="4" t="s">
        <v>234</v>
      </c>
    </row>
    <row r="18" spans="1:9" ht="15.75" customHeight="1" x14ac:dyDescent="0.2">
      <c r="A18" s="56"/>
      <c r="B18" s="14"/>
      <c r="C18" s="14"/>
      <c r="D18" s="14"/>
      <c r="E18" s="14"/>
      <c r="F18" s="14"/>
      <c r="G18" s="14"/>
    </row>
    <row r="19" spans="1:9" ht="45" customHeight="1" x14ac:dyDescent="0.2">
      <c r="A19" s="17" t="s">
        <v>235</v>
      </c>
      <c r="B19" s="132" t="s">
        <v>236</v>
      </c>
      <c r="C19" s="132" t="s">
        <v>237</v>
      </c>
      <c r="D19" s="132" t="s">
        <v>238</v>
      </c>
      <c r="E19" s="132" t="s">
        <v>239</v>
      </c>
      <c r="F19" s="132" t="s">
        <v>19</v>
      </c>
      <c r="G19" s="132" t="s">
        <v>215</v>
      </c>
    </row>
    <row r="20" spans="1:9" ht="15.75" customHeight="1" x14ac:dyDescent="0.2">
      <c r="A20" s="18"/>
      <c r="B20" s="18"/>
      <c r="C20" s="18"/>
      <c r="D20" s="18"/>
      <c r="E20" s="18"/>
      <c r="F20" s="18"/>
      <c r="G20" s="18"/>
    </row>
    <row r="21" spans="1:9" ht="15.75" customHeight="1" x14ac:dyDescent="0.2">
      <c r="A21" s="18" t="s">
        <v>240</v>
      </c>
      <c r="B21" s="115"/>
      <c r="C21" s="115"/>
      <c r="D21" s="115"/>
      <c r="E21" s="115"/>
      <c r="F21" s="115"/>
      <c r="G21" s="37">
        <f>SUM(B21:F21)</f>
        <v>0</v>
      </c>
    </row>
    <row r="22" spans="1:9" ht="15.75" customHeight="1" x14ac:dyDescent="0.2">
      <c r="A22" s="18" t="s">
        <v>241</v>
      </c>
      <c r="B22" s="115"/>
      <c r="C22" s="115"/>
      <c r="D22" s="115"/>
      <c r="E22" s="115"/>
      <c r="F22" s="115"/>
      <c r="G22" s="37">
        <f t="shared" ref="G22:G25" si="2">SUM(B22:F22)</f>
        <v>0</v>
      </c>
    </row>
    <row r="23" spans="1:9" ht="15.75" customHeight="1" x14ac:dyDescent="0.2">
      <c r="A23" s="18" t="s">
        <v>242</v>
      </c>
      <c r="B23" s="115"/>
      <c r="C23" s="115"/>
      <c r="D23" s="115"/>
      <c r="E23" s="115"/>
      <c r="F23" s="115"/>
      <c r="G23" s="37">
        <f t="shared" si="2"/>
        <v>0</v>
      </c>
    </row>
    <row r="24" spans="1:9" ht="15.75" customHeight="1" x14ac:dyDescent="0.2">
      <c r="A24" s="18" t="s">
        <v>19</v>
      </c>
      <c r="B24" s="115"/>
      <c r="C24" s="115"/>
      <c r="D24" s="115"/>
      <c r="E24" s="115"/>
      <c r="F24" s="115"/>
      <c r="G24" s="37">
        <f t="shared" si="2"/>
        <v>0</v>
      </c>
    </row>
    <row r="25" spans="1:9" ht="15.75" customHeight="1" x14ac:dyDescent="0.2">
      <c r="A25" s="17" t="s">
        <v>20</v>
      </c>
      <c r="B25" s="91">
        <f>SUM(B21:B24)</f>
        <v>0</v>
      </c>
      <c r="C25" s="91">
        <f t="shared" ref="C25:F25" si="3">SUM(C21:C24)</f>
        <v>0</v>
      </c>
      <c r="D25" s="91">
        <f t="shared" si="3"/>
        <v>0</v>
      </c>
      <c r="E25" s="91">
        <f t="shared" si="3"/>
        <v>0</v>
      </c>
      <c r="F25" s="91">
        <f t="shared" si="3"/>
        <v>0</v>
      </c>
      <c r="G25" s="91">
        <f t="shared" si="2"/>
        <v>0</v>
      </c>
      <c r="I25" s="35"/>
    </row>
    <row r="26" spans="1:9" ht="15.75" customHeight="1" x14ac:dyDescent="0.2"/>
    <row r="27" spans="1:9" ht="15.75" hidden="1" customHeight="1" x14ac:dyDescent="0.2"/>
    <row r="28" spans="1:9" ht="15.75" customHeight="1" x14ac:dyDescent="0.2">
      <c r="A28" s="223" t="s">
        <v>317</v>
      </c>
      <c r="B28" s="223"/>
      <c r="C28" s="223"/>
      <c r="D28" s="223"/>
      <c r="E28" s="223"/>
      <c r="F28" s="223"/>
      <c r="G28" s="223"/>
    </row>
  </sheetData>
  <sheetProtection algorithmName="SHA-512" hashValue="ct0S9wUSsWQiBVQNv76syE0XsvB2Eau8yCuLAvFA2G0IFE1itHMhaWW5T9Aw+OpNc0+ElpXpusVF/f+tZk1JkQ==" saltValue="yxP2kF+QvNZnhenAGw39rw==" spinCount="100000" sheet="1" objects="1" scenarios="1"/>
  <mergeCells count="5">
    <mergeCell ref="A1:G1"/>
    <mergeCell ref="A2:G2"/>
    <mergeCell ref="A4:G4"/>
    <mergeCell ref="A8:G8"/>
    <mergeCell ref="A28:G28"/>
  </mergeCells>
  <printOptions horizontalCentered="1"/>
  <pageMargins left="0.7" right="0.7" top="0.75" bottom="0.75" header="0.3" footer="0.3"/>
  <pageSetup scale="8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H36"/>
  <sheetViews>
    <sheetView showGridLines="0" zoomScaleNormal="100" workbookViewId="0">
      <selection activeCell="B10" sqref="B10"/>
    </sheetView>
  </sheetViews>
  <sheetFormatPr defaultColWidth="0" defaultRowHeight="12.75" zeroHeight="1" x14ac:dyDescent="0.2"/>
  <cols>
    <col min="1" max="1" width="23.42578125" style="2" customWidth="1"/>
    <col min="2" max="7" width="14.7109375" style="2" customWidth="1"/>
    <col min="8" max="8" width="3.42578125" style="2" hidden="1" customWidth="1"/>
    <col min="9" max="16384" width="9.140625" style="2" hidden="1"/>
  </cols>
  <sheetData>
    <row r="1" spans="1:7" ht="15.75" customHeight="1" x14ac:dyDescent="0.2">
      <c r="A1" s="210" t="s">
        <v>301</v>
      </c>
      <c r="B1" s="210"/>
      <c r="C1" s="210"/>
      <c r="D1" s="210"/>
      <c r="E1" s="210"/>
      <c r="F1" s="210"/>
      <c r="G1" s="210"/>
    </row>
    <row r="2" spans="1:7" ht="15.75" customHeight="1" x14ac:dyDescent="0.2">
      <c r="A2" s="213" t="s">
        <v>120</v>
      </c>
      <c r="B2" s="213"/>
      <c r="C2" s="213"/>
      <c r="D2" s="213"/>
      <c r="E2" s="213"/>
      <c r="F2" s="213"/>
      <c r="G2" s="213"/>
    </row>
    <row r="3" spans="1:7" ht="15.75" hidden="1" customHeight="1" x14ac:dyDescent="0.2">
      <c r="A3" s="6"/>
    </row>
    <row r="4" spans="1:7" ht="15.75" hidden="1" customHeight="1" x14ac:dyDescent="0.2">
      <c r="A4" s="210"/>
      <c r="B4" s="210"/>
      <c r="C4" s="210"/>
      <c r="D4" s="210"/>
      <c r="E4" s="210"/>
      <c r="F4" s="210"/>
      <c r="G4" s="210"/>
    </row>
    <row r="5" spans="1:7" ht="15.75" hidden="1" customHeight="1" x14ac:dyDescent="0.2">
      <c r="A5" s="4"/>
    </row>
    <row r="6" spans="1:7" ht="15.75" customHeight="1" x14ac:dyDescent="0.2">
      <c r="A6" s="2" t="s">
        <v>318</v>
      </c>
    </row>
    <row r="7" spans="1:7" ht="15.75" customHeight="1" x14ac:dyDescent="0.2">
      <c r="A7" s="13"/>
      <c r="B7" s="13"/>
      <c r="C7" s="13"/>
      <c r="D7" s="13"/>
      <c r="E7" s="13"/>
      <c r="F7" s="13"/>
    </row>
    <row r="8" spans="1:7" ht="15.75" customHeight="1" x14ac:dyDescent="0.2">
      <c r="A8" s="222" t="s">
        <v>243</v>
      </c>
      <c r="B8" s="222"/>
      <c r="C8" s="222"/>
      <c r="D8" s="222"/>
      <c r="E8" s="222"/>
      <c r="F8" s="222"/>
    </row>
    <row r="9" spans="1:7" ht="45" customHeight="1" x14ac:dyDescent="0.2">
      <c r="A9" s="132" t="s">
        <v>244</v>
      </c>
      <c r="B9" s="132" t="s">
        <v>245</v>
      </c>
      <c r="C9" s="132" t="s">
        <v>246</v>
      </c>
      <c r="D9" s="132" t="s">
        <v>64</v>
      </c>
      <c r="E9" s="132" t="s">
        <v>247</v>
      </c>
      <c r="F9" s="132" t="s">
        <v>215</v>
      </c>
    </row>
    <row r="10" spans="1:7" ht="15.75" customHeight="1" x14ac:dyDescent="0.2">
      <c r="A10" s="17" t="s">
        <v>248</v>
      </c>
      <c r="B10" s="116"/>
      <c r="C10" s="116"/>
      <c r="D10" s="116"/>
      <c r="E10" s="116"/>
      <c r="F10" s="64">
        <f>SUM(B10:E10)</f>
        <v>0</v>
      </c>
    </row>
    <row r="11" spans="1:7" ht="15.75" customHeight="1" x14ac:dyDescent="0.2">
      <c r="A11" s="18" t="s">
        <v>249</v>
      </c>
      <c r="B11" s="116"/>
      <c r="C11" s="116"/>
      <c r="D11" s="116"/>
      <c r="E11" s="116"/>
      <c r="F11" s="64">
        <f t="shared" ref="F11:F14" si="0">SUM(B11:E11)</f>
        <v>0</v>
      </c>
    </row>
    <row r="12" spans="1:7" ht="15.75" customHeight="1" x14ac:dyDescent="0.2">
      <c r="A12" s="18" t="s">
        <v>250</v>
      </c>
      <c r="B12" s="116"/>
      <c r="C12" s="116"/>
      <c r="D12" s="116"/>
      <c r="E12" s="116"/>
      <c r="F12" s="64">
        <f t="shared" si="0"/>
        <v>0</v>
      </c>
    </row>
    <row r="13" spans="1:7" ht="15.75" customHeight="1" x14ac:dyDescent="0.2">
      <c r="A13" s="18" t="s">
        <v>232</v>
      </c>
      <c r="B13" s="116"/>
      <c r="C13" s="116"/>
      <c r="D13" s="116"/>
      <c r="E13" s="116"/>
      <c r="F13" s="64">
        <f t="shared" si="0"/>
        <v>0</v>
      </c>
    </row>
    <row r="14" spans="1:7" ht="15.75" customHeight="1" x14ac:dyDescent="0.2">
      <c r="A14" s="60" t="s">
        <v>233</v>
      </c>
      <c r="B14" s="90">
        <f>B10+B11-B12+B13</f>
        <v>0</v>
      </c>
      <c r="C14" s="90">
        <f t="shared" ref="C14:E14" si="1">C10+C11-C12+C13</f>
        <v>0</v>
      </c>
      <c r="D14" s="90">
        <f t="shared" si="1"/>
        <v>0</v>
      </c>
      <c r="E14" s="90">
        <f t="shared" si="1"/>
        <v>0</v>
      </c>
      <c r="F14" s="86">
        <f t="shared" si="0"/>
        <v>0</v>
      </c>
    </row>
    <row r="15" spans="1:7" ht="15.75" customHeight="1" x14ac:dyDescent="0.2">
      <c r="A15" s="18"/>
      <c r="B15" s="67"/>
      <c r="C15" s="67"/>
      <c r="D15" s="67"/>
      <c r="E15" s="67"/>
      <c r="F15" s="67"/>
    </row>
    <row r="16" spans="1:7" ht="15.75" customHeight="1" x14ac:dyDescent="0.2">
      <c r="A16" s="17" t="s">
        <v>320</v>
      </c>
      <c r="B16" s="117"/>
      <c r="C16" s="117"/>
      <c r="D16" s="117"/>
      <c r="E16" s="117"/>
      <c r="F16" s="117"/>
      <c r="G16" s="70"/>
    </row>
    <row r="17" spans="1:7" ht="15.75" customHeight="1" x14ac:dyDescent="0.2">
      <c r="A17" s="18"/>
      <c r="B17" s="18"/>
      <c r="C17" s="18"/>
      <c r="D17" s="18"/>
      <c r="E17" s="18"/>
      <c r="F17" s="18"/>
    </row>
    <row r="18" spans="1:7" ht="15.75" customHeight="1" x14ac:dyDescent="0.2">
      <c r="A18" s="4"/>
    </row>
    <row r="19" spans="1:7" ht="15.75" hidden="1" customHeight="1" x14ac:dyDescent="0.2">
      <c r="A19" s="4"/>
    </row>
    <row r="20" spans="1:7" ht="15.75" hidden="1" customHeight="1" x14ac:dyDescent="0.2">
      <c r="A20" s="4"/>
    </row>
    <row r="21" spans="1:7" ht="15.75" customHeight="1" x14ac:dyDescent="0.2">
      <c r="A21" s="4" t="s">
        <v>327</v>
      </c>
    </row>
    <row r="22" spans="1:7" ht="15.75" customHeight="1" x14ac:dyDescent="0.2">
      <c r="A22" s="5"/>
      <c r="C22" s="14"/>
    </row>
    <row r="23" spans="1:7" ht="45" customHeight="1" x14ac:dyDescent="0.2">
      <c r="A23" s="133" t="s">
        <v>251</v>
      </c>
      <c r="B23" s="132" t="s">
        <v>236</v>
      </c>
      <c r="C23" s="132" t="s">
        <v>237</v>
      </c>
      <c r="D23" s="132" t="s">
        <v>238</v>
      </c>
      <c r="E23" s="132" t="s">
        <v>239</v>
      </c>
      <c r="F23" s="132" t="s">
        <v>19</v>
      </c>
      <c r="G23" s="132" t="s">
        <v>215</v>
      </c>
    </row>
    <row r="24" spans="1:7" ht="15.75" customHeight="1" x14ac:dyDescent="0.2">
      <c r="A24" s="18" t="s">
        <v>252</v>
      </c>
      <c r="B24" s="115"/>
      <c r="C24" s="115"/>
      <c r="D24" s="115"/>
      <c r="E24" s="115"/>
      <c r="F24" s="115"/>
      <c r="G24" s="37">
        <f>SUM(B24:F24)</f>
        <v>0</v>
      </c>
    </row>
    <row r="25" spans="1:7" ht="15.75" customHeight="1" x14ac:dyDescent="0.2">
      <c r="A25" s="18" t="s">
        <v>253</v>
      </c>
      <c r="B25" s="115"/>
      <c r="C25" s="115"/>
      <c r="D25" s="115"/>
      <c r="E25" s="115"/>
      <c r="F25" s="115"/>
      <c r="G25" s="37">
        <f>SUM(B25:F25)</f>
        <v>0</v>
      </c>
    </row>
    <row r="26" spans="1:7" ht="15.75" customHeight="1" x14ac:dyDescent="0.2">
      <c r="A26" s="18" t="s">
        <v>254</v>
      </c>
      <c r="B26" s="115"/>
      <c r="C26" s="115"/>
      <c r="D26" s="115"/>
      <c r="E26" s="115"/>
      <c r="F26" s="115"/>
      <c r="G26" s="37">
        <f t="shared" ref="G26:G32" si="2">SUM(B26:F26)</f>
        <v>0</v>
      </c>
    </row>
    <row r="27" spans="1:7" ht="30" customHeight="1" x14ac:dyDescent="0.2">
      <c r="A27" s="134" t="s">
        <v>255</v>
      </c>
      <c r="B27" s="115"/>
      <c r="C27" s="115"/>
      <c r="D27" s="115"/>
      <c r="E27" s="115"/>
      <c r="F27" s="115"/>
      <c r="G27" s="37">
        <f t="shared" si="2"/>
        <v>0</v>
      </c>
    </row>
    <row r="28" spans="1:7" ht="15.75" customHeight="1" x14ac:dyDescent="0.2">
      <c r="A28" s="18" t="s">
        <v>256</v>
      </c>
      <c r="B28" s="115"/>
      <c r="C28" s="115"/>
      <c r="D28" s="115"/>
      <c r="E28" s="115"/>
      <c r="F28" s="115"/>
      <c r="G28" s="37">
        <f t="shared" si="2"/>
        <v>0</v>
      </c>
    </row>
    <row r="29" spans="1:7" ht="15.75" customHeight="1" x14ac:dyDescent="0.2">
      <c r="A29" s="18" t="s">
        <v>257</v>
      </c>
      <c r="B29" s="115"/>
      <c r="C29" s="115"/>
      <c r="D29" s="115"/>
      <c r="E29" s="115"/>
      <c r="F29" s="115"/>
      <c r="G29" s="37">
        <f t="shared" si="2"/>
        <v>0</v>
      </c>
    </row>
    <row r="30" spans="1:7" ht="15.75" customHeight="1" x14ac:dyDescent="0.2">
      <c r="A30" s="18" t="s">
        <v>258</v>
      </c>
      <c r="B30" s="115"/>
      <c r="C30" s="115"/>
      <c r="D30" s="115"/>
      <c r="E30" s="115"/>
      <c r="F30" s="115"/>
      <c r="G30" s="37">
        <f t="shared" si="2"/>
        <v>0</v>
      </c>
    </row>
    <row r="31" spans="1:7" ht="15.75" customHeight="1" x14ac:dyDescent="0.2">
      <c r="A31" s="18" t="s">
        <v>259</v>
      </c>
      <c r="B31" s="115"/>
      <c r="C31" s="115"/>
      <c r="D31" s="115"/>
      <c r="E31" s="115"/>
      <c r="F31" s="115"/>
      <c r="G31" s="37">
        <f t="shared" si="2"/>
        <v>0</v>
      </c>
    </row>
    <row r="32" spans="1:7" ht="15.75" customHeight="1" x14ac:dyDescent="0.2">
      <c r="A32" s="18" t="s">
        <v>260</v>
      </c>
      <c r="B32" s="115"/>
      <c r="C32" s="115"/>
      <c r="D32" s="115"/>
      <c r="E32" s="115"/>
      <c r="F32" s="115"/>
      <c r="G32" s="37">
        <f t="shared" si="2"/>
        <v>0</v>
      </c>
    </row>
    <row r="33" spans="1:7" ht="15.75" customHeight="1" x14ac:dyDescent="0.2">
      <c r="A33" s="60" t="s">
        <v>20</v>
      </c>
      <c r="B33" s="91">
        <f>SUM(B24:B32)</f>
        <v>0</v>
      </c>
      <c r="C33" s="91">
        <f t="shared" ref="C33:G33" si="3">SUM(C24:C32)</f>
        <v>0</v>
      </c>
      <c r="D33" s="91">
        <f t="shared" si="3"/>
        <v>0</v>
      </c>
      <c r="E33" s="91">
        <f t="shared" si="3"/>
        <v>0</v>
      </c>
      <c r="F33" s="91">
        <f t="shared" si="3"/>
        <v>0</v>
      </c>
      <c r="G33" s="91">
        <f t="shared" si="3"/>
        <v>0</v>
      </c>
    </row>
    <row r="34" spans="1:7" ht="15.75" customHeight="1" x14ac:dyDescent="0.2"/>
    <row r="35" spans="1:7" ht="15.75" hidden="1" customHeight="1" x14ac:dyDescent="0.2"/>
    <row r="36" spans="1:7" ht="15.75" customHeight="1" x14ac:dyDescent="0.2">
      <c r="A36" s="2" t="s">
        <v>319</v>
      </c>
    </row>
  </sheetData>
  <sheetProtection algorithmName="SHA-512" hashValue="8YXlKOiMezDIUmN07G3SMkqlD3hzMLWkGN8OX1+Hxyww/76Sj2xRdZlCfklT1yfKyV7n/rmkwykoWYW3DmdGRg==" saltValue="MI6nc2Dsxw41A9yitoZnvA==" spinCount="100000" sheet="1" objects="1" scenarios="1"/>
  <mergeCells count="4">
    <mergeCell ref="A1:G1"/>
    <mergeCell ref="A2:G2"/>
    <mergeCell ref="A4:G4"/>
    <mergeCell ref="A8:F8"/>
  </mergeCells>
  <printOptions horizontalCentered="1"/>
  <pageMargins left="0.7" right="0.7" top="0.75" bottom="0.75" header="0.3" footer="0.3"/>
  <pageSetup scale="9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F23"/>
  <sheetViews>
    <sheetView showGridLines="0" zoomScaleNormal="100" workbookViewId="0">
      <selection activeCell="C11" sqref="C11"/>
    </sheetView>
  </sheetViews>
  <sheetFormatPr defaultColWidth="0" defaultRowHeight="12.75" zeroHeight="1" x14ac:dyDescent="0.2"/>
  <cols>
    <col min="1" max="1" width="6.85546875" style="2" customWidth="1"/>
    <col min="2" max="2" width="36.7109375" style="2" customWidth="1"/>
    <col min="3" max="6" width="14.7109375" style="2" customWidth="1"/>
    <col min="7" max="16384" width="9.140625" style="2" hidden="1"/>
  </cols>
  <sheetData>
    <row r="1" spans="1:6" ht="15.75" customHeight="1" x14ac:dyDescent="0.2">
      <c r="A1" s="210" t="s">
        <v>304</v>
      </c>
      <c r="B1" s="210"/>
      <c r="C1" s="210"/>
      <c r="D1" s="210"/>
      <c r="E1" s="210"/>
      <c r="F1" s="210"/>
    </row>
    <row r="2" spans="1:6" ht="15.75" hidden="1" customHeight="1" x14ac:dyDescent="0.2">
      <c r="A2" s="128"/>
    </row>
    <row r="3" spans="1:6" ht="15.75" customHeight="1" x14ac:dyDescent="0.2">
      <c r="A3" s="227" t="s">
        <v>215</v>
      </c>
      <c r="B3" s="227"/>
      <c r="C3" s="227"/>
      <c r="D3" s="227"/>
      <c r="E3" s="227"/>
      <c r="F3" s="227"/>
    </row>
    <row r="4" spans="1:6" ht="15.75" customHeight="1" x14ac:dyDescent="0.2">
      <c r="A4" s="3"/>
    </row>
    <row r="5" spans="1:6" ht="15.75" customHeight="1" x14ac:dyDescent="0.2">
      <c r="A5" s="190"/>
      <c r="B5" s="191"/>
      <c r="C5" s="224" t="s">
        <v>217</v>
      </c>
      <c r="D5" s="225"/>
      <c r="E5" s="228" t="s">
        <v>323</v>
      </c>
      <c r="F5" s="228" t="s">
        <v>322</v>
      </c>
    </row>
    <row r="6" spans="1:6" ht="15.75" customHeight="1" x14ac:dyDescent="0.2">
      <c r="A6" s="192"/>
      <c r="B6" s="193"/>
      <c r="C6" s="226" t="s">
        <v>189</v>
      </c>
      <c r="D6" s="226"/>
      <c r="E6" s="229"/>
      <c r="F6" s="229"/>
    </row>
    <row r="7" spans="1:6" ht="15.75" customHeight="1" x14ac:dyDescent="0.2">
      <c r="A7" s="194"/>
      <c r="B7" s="195"/>
      <c r="C7" s="148" t="s">
        <v>176</v>
      </c>
      <c r="D7" s="148" t="s">
        <v>177</v>
      </c>
      <c r="E7" s="230"/>
      <c r="F7" s="230"/>
    </row>
    <row r="8" spans="1:6" ht="15.75" customHeight="1" x14ac:dyDescent="0.2">
      <c r="A8" s="39"/>
      <c r="B8" s="47"/>
      <c r="C8" s="55"/>
      <c r="D8" s="55"/>
      <c r="E8" s="55"/>
      <c r="F8" s="61"/>
    </row>
    <row r="9" spans="1:6" ht="15.75" customHeight="1" x14ac:dyDescent="0.2">
      <c r="A9" s="48">
        <v>1</v>
      </c>
      <c r="B9" s="55" t="s">
        <v>121</v>
      </c>
      <c r="C9" s="47"/>
      <c r="D9" s="47"/>
      <c r="E9" s="47"/>
      <c r="F9" s="62"/>
    </row>
    <row r="10" spans="1:6" ht="15.75" customHeight="1" x14ac:dyDescent="0.2">
      <c r="A10" s="44"/>
      <c r="B10" s="63" t="s">
        <v>122</v>
      </c>
      <c r="C10" s="47"/>
      <c r="D10" s="47"/>
      <c r="E10" s="47"/>
      <c r="F10" s="62"/>
    </row>
    <row r="11" spans="1:6" ht="15.75" customHeight="1" x14ac:dyDescent="0.2">
      <c r="A11" s="44">
        <v>1.1000000000000001</v>
      </c>
      <c r="B11" s="47" t="str">
        <f>'D. Toelichting op de balans'!B9</f>
        <v>Obligaties</v>
      </c>
      <c r="C11" s="112"/>
      <c r="D11" s="112"/>
      <c r="E11" s="112"/>
      <c r="F11" s="37">
        <f>SUM(C11:E11)</f>
        <v>0</v>
      </c>
    </row>
    <row r="12" spans="1:6" ht="15.75" customHeight="1" x14ac:dyDescent="0.2">
      <c r="A12" s="44">
        <v>1.2</v>
      </c>
      <c r="B12" s="47" t="str">
        <f>'D. Toelichting op de balans'!B10</f>
        <v>Termijndeposito’s</v>
      </c>
      <c r="C12" s="112"/>
      <c r="D12" s="112"/>
      <c r="E12" s="112"/>
      <c r="F12" s="37">
        <f t="shared" ref="F12:F15" si="0">SUM(C12:E12)</f>
        <v>0</v>
      </c>
    </row>
    <row r="13" spans="1:6" ht="15.75" customHeight="1" x14ac:dyDescent="0.2">
      <c r="A13" s="44">
        <v>1.3</v>
      </c>
      <c r="B13" s="47" t="str">
        <f>'D. Toelichting op de balans'!B11</f>
        <v>Hypothecaire leningen</v>
      </c>
      <c r="C13" s="112"/>
      <c r="D13" s="112"/>
      <c r="E13" s="112"/>
      <c r="F13" s="37">
        <f t="shared" si="0"/>
        <v>0</v>
      </c>
    </row>
    <row r="14" spans="1:6" ht="15.75" customHeight="1" x14ac:dyDescent="0.2">
      <c r="A14" s="44">
        <v>1.4</v>
      </c>
      <c r="B14" s="47" t="str">
        <f>'D. Toelichting op de balans'!B12</f>
        <v>Leningen op schuldbekentenis</v>
      </c>
      <c r="C14" s="112"/>
      <c r="D14" s="112"/>
      <c r="E14" s="112"/>
      <c r="F14" s="37">
        <f t="shared" si="0"/>
        <v>0</v>
      </c>
    </row>
    <row r="15" spans="1:6" ht="15.75" customHeight="1" x14ac:dyDescent="0.2">
      <c r="A15" s="44">
        <v>1.5</v>
      </c>
      <c r="B15" s="47" t="str">
        <f>'D. Toelichting op de balans'!B13</f>
        <v>Overige vastrentende waarden – specificeren</v>
      </c>
      <c r="C15" s="112"/>
      <c r="D15" s="112"/>
      <c r="E15" s="112"/>
      <c r="F15" s="37">
        <f t="shared" si="0"/>
        <v>0</v>
      </c>
    </row>
    <row r="16" spans="1:6" ht="15.75" customHeight="1" x14ac:dyDescent="0.2">
      <c r="A16" s="44"/>
      <c r="B16" s="47"/>
      <c r="C16" s="81"/>
      <c r="D16" s="81"/>
      <c r="E16" s="81"/>
      <c r="F16" s="82"/>
    </row>
    <row r="17" spans="1:6" ht="15.75" customHeight="1" x14ac:dyDescent="0.2">
      <c r="A17" s="44"/>
      <c r="B17" s="63" t="s">
        <v>25</v>
      </c>
      <c r="C17" s="81"/>
      <c r="D17" s="81"/>
      <c r="E17" s="81"/>
      <c r="F17" s="82"/>
    </row>
    <row r="18" spans="1:6" ht="15.75" customHeight="1" x14ac:dyDescent="0.2">
      <c r="A18" s="44">
        <v>1.6</v>
      </c>
      <c r="B18" s="47" t="str">
        <f>'D. Toelichting op de balans'!B16</f>
        <v xml:space="preserve">Aandelen </v>
      </c>
      <c r="C18" s="112"/>
      <c r="D18" s="112"/>
      <c r="E18" s="112"/>
      <c r="F18" s="37">
        <f>SUM(C18:E18)</f>
        <v>0</v>
      </c>
    </row>
    <row r="19" spans="1:6" ht="15.75" customHeight="1" x14ac:dyDescent="0.2">
      <c r="A19" s="44">
        <v>1.7</v>
      </c>
      <c r="B19" s="47" t="str">
        <f>'D. Toelichting op de balans'!B17</f>
        <v>Onroerend goed eigendom</v>
      </c>
      <c r="C19" s="112"/>
      <c r="D19" s="112"/>
      <c r="E19" s="112"/>
      <c r="F19" s="37">
        <f t="shared" ref="F19:F21" si="1">SUM(C19:E19)</f>
        <v>0</v>
      </c>
    </row>
    <row r="20" spans="1:6" ht="15.75" customHeight="1" x14ac:dyDescent="0.2">
      <c r="A20" s="44">
        <v>1.8</v>
      </c>
      <c r="B20" s="47" t="str">
        <f>'D. Toelichting op de balans'!B18</f>
        <v>Onroerend goed participaties</v>
      </c>
      <c r="C20" s="112"/>
      <c r="D20" s="112"/>
      <c r="E20" s="112"/>
      <c r="F20" s="37">
        <f t="shared" si="1"/>
        <v>0</v>
      </c>
    </row>
    <row r="21" spans="1:6" ht="15.75" customHeight="1" x14ac:dyDescent="0.2">
      <c r="A21" s="44">
        <v>1.9</v>
      </c>
      <c r="B21" s="47" t="str">
        <f>'D. Toelichting op de balans'!B19</f>
        <v>Overige zakelijke waarden - specificeren</v>
      </c>
      <c r="C21" s="112"/>
      <c r="D21" s="112"/>
      <c r="E21" s="112"/>
      <c r="F21" s="37">
        <f t="shared" si="1"/>
        <v>0</v>
      </c>
    </row>
    <row r="22" spans="1:6" ht="15.75" customHeight="1" x14ac:dyDescent="0.2">
      <c r="A22" s="40"/>
      <c r="B22" s="47"/>
      <c r="C22" s="81"/>
      <c r="D22" s="81"/>
      <c r="E22" s="81"/>
      <c r="F22" s="82"/>
    </row>
    <row r="23" spans="1:6" ht="15.75" customHeight="1" x14ac:dyDescent="0.2">
      <c r="A23" s="49"/>
      <c r="B23" s="49" t="s">
        <v>65</v>
      </c>
      <c r="C23" s="83">
        <f>SUM(C11:C15)+SUM(C18:C21)</f>
        <v>0</v>
      </c>
      <c r="D23" s="83">
        <f t="shared" ref="D23:F23" si="2">SUM(D11:D15)+SUM(D18:D21)</f>
        <v>0</v>
      </c>
      <c r="E23" s="83">
        <f t="shared" si="2"/>
        <v>0</v>
      </c>
      <c r="F23" s="83">
        <f t="shared" si="2"/>
        <v>0</v>
      </c>
    </row>
  </sheetData>
  <sheetProtection algorithmName="SHA-512" hashValue="Xn1OQ3FinhIjt3xHDljHStjMASCJxIqg9FhZY7O3Ja4KCySlpJLB5FM0DscPbEaJGjxAW8pVCcNUjnIagtbozg==" saltValue="e2bDHIMU3RJxjZxpn/0hJw==" spinCount="100000" sheet="1" objects="1" scenarios="1"/>
  <mergeCells count="6">
    <mergeCell ref="C5:D5"/>
    <mergeCell ref="C6:D6"/>
    <mergeCell ref="A1:F1"/>
    <mergeCell ref="A3:F3"/>
    <mergeCell ref="E5:E7"/>
    <mergeCell ref="F5:F7"/>
  </mergeCells>
  <printOptions horizontalCentered="1"/>
  <pageMargins left="0.7" right="0.7" top="0.75" bottom="0.75" header="0.3" footer="0.3"/>
  <pageSetup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C28"/>
  <sheetViews>
    <sheetView showGridLines="0" zoomScaleNormal="100" workbookViewId="0">
      <selection activeCell="A5" sqref="A5:C5"/>
    </sheetView>
  </sheetViews>
  <sheetFormatPr defaultColWidth="0" defaultRowHeight="12.75" zeroHeight="1" x14ac:dyDescent="0.2"/>
  <cols>
    <col min="1" max="1" width="4.42578125" style="2" customWidth="1"/>
    <col min="2" max="2" width="43.140625" style="2" bestFit="1" customWidth="1"/>
    <col min="3" max="3" width="26.7109375" style="2" customWidth="1"/>
    <col min="4" max="16384" width="9.140625" style="2" hidden="1"/>
  </cols>
  <sheetData>
    <row r="1" spans="1:3" ht="15.75" customHeight="1" x14ac:dyDescent="0.2">
      <c r="A1" s="210" t="s">
        <v>302</v>
      </c>
      <c r="B1" s="210"/>
      <c r="C1" s="210"/>
    </row>
    <row r="2" spans="1:3" ht="15.75" hidden="1" customHeight="1" x14ac:dyDescent="0.2">
      <c r="A2" s="128"/>
    </row>
    <row r="3" spans="1:3" ht="15.75" customHeight="1" x14ac:dyDescent="0.2">
      <c r="A3" s="227" t="s">
        <v>215</v>
      </c>
      <c r="B3" s="227"/>
      <c r="C3" s="227"/>
    </row>
    <row r="4" spans="1:3" ht="15.75" customHeight="1" x14ac:dyDescent="0.2">
      <c r="A4" s="4"/>
    </row>
    <row r="5" spans="1:3" ht="15.75" customHeight="1" x14ac:dyDescent="0.2">
      <c r="A5" s="234" t="s">
        <v>210</v>
      </c>
      <c r="B5" s="234"/>
      <c r="C5" s="234"/>
    </row>
    <row r="6" spans="1:3" ht="15.75" customHeight="1" x14ac:dyDescent="0.2">
      <c r="A6" s="5"/>
    </row>
    <row r="7" spans="1:3" ht="15.75" customHeight="1" x14ac:dyDescent="0.2">
      <c r="A7" s="235" t="s">
        <v>124</v>
      </c>
      <c r="B7" s="235"/>
      <c r="C7" s="235"/>
    </row>
    <row r="8" spans="1:3" ht="15.75" customHeight="1" x14ac:dyDescent="0.2">
      <c r="A8" s="34" t="s">
        <v>125</v>
      </c>
      <c r="B8" s="65" t="s">
        <v>209</v>
      </c>
      <c r="C8" s="34" t="s">
        <v>126</v>
      </c>
    </row>
    <row r="9" spans="1:3" ht="15.75" customHeight="1" x14ac:dyDescent="0.2">
      <c r="A9" s="66">
        <v>0.4</v>
      </c>
      <c r="B9" s="18" t="s">
        <v>127</v>
      </c>
      <c r="C9" s="67" t="s">
        <v>128</v>
      </c>
    </row>
    <row r="10" spans="1:3" ht="15.75" customHeight="1" x14ac:dyDescent="0.2">
      <c r="A10" s="66">
        <v>0.5</v>
      </c>
      <c r="B10" s="18" t="s">
        <v>129</v>
      </c>
      <c r="C10" s="67" t="s">
        <v>130</v>
      </c>
    </row>
    <row r="11" spans="1:3" ht="15.75" customHeight="1" x14ac:dyDescent="0.2">
      <c r="A11" s="66">
        <v>0.6</v>
      </c>
      <c r="B11" s="18" t="s">
        <v>131</v>
      </c>
      <c r="C11" s="67" t="s">
        <v>132</v>
      </c>
    </row>
    <row r="12" spans="1:3" ht="15.75" customHeight="1" x14ac:dyDescent="0.2">
      <c r="A12" s="32"/>
      <c r="B12" s="34" t="s">
        <v>20</v>
      </c>
      <c r="C12" s="34" t="s">
        <v>133</v>
      </c>
    </row>
    <row r="13" spans="1:3" ht="15.75" customHeight="1" x14ac:dyDescent="0.2">
      <c r="A13" s="9"/>
    </row>
    <row r="14" spans="1:3" ht="15.75" customHeight="1" x14ac:dyDescent="0.2">
      <c r="A14" s="9"/>
    </row>
    <row r="15" spans="1:3" ht="15.75" customHeight="1" x14ac:dyDescent="0.2">
      <c r="A15" s="68" t="s">
        <v>211</v>
      </c>
      <c r="B15" s="68"/>
      <c r="C15" s="33" t="s">
        <v>187</v>
      </c>
    </row>
    <row r="16" spans="1:3" ht="15.75" customHeight="1" x14ac:dyDescent="0.2">
      <c r="A16" s="233" t="s">
        <v>134</v>
      </c>
      <c r="B16" s="233"/>
      <c r="C16" s="153">
        <f>IF('B. Balans'!E20&gt;=10000,4000,'B. Balans'!E20*0.4)</f>
        <v>0</v>
      </c>
    </row>
    <row r="17" spans="1:3" ht="15.75" customHeight="1" x14ac:dyDescent="0.2">
      <c r="A17" s="233" t="s">
        <v>135</v>
      </c>
      <c r="B17" s="233"/>
      <c r="C17" s="153">
        <f>IF(AND(C16=4000,'B. Balans'!E20&gt;=20000),5000,(IF('B. Balans'!E20&gt;10000,('B. Balans'!E20-10000)*0.5,0)))</f>
        <v>0</v>
      </c>
    </row>
    <row r="18" spans="1:3" ht="15.75" customHeight="1" x14ac:dyDescent="0.2">
      <c r="A18" s="233" t="s">
        <v>136</v>
      </c>
      <c r="B18" s="233"/>
      <c r="C18" s="153">
        <f>IF(AND(C17=5000,'B. Balans'!E20&gt;20000),('B. Balans'!E20-20000)*0.6,0)</f>
        <v>0</v>
      </c>
    </row>
    <row r="19" spans="1:3" ht="15.75" customHeight="1" x14ac:dyDescent="0.2">
      <c r="A19" s="232" t="s">
        <v>137</v>
      </c>
      <c r="B19" s="232"/>
      <c r="C19" s="154">
        <f>SUM(C16:C18)</f>
        <v>0</v>
      </c>
    </row>
    <row r="20" spans="1:3" ht="15.75" customHeight="1" x14ac:dyDescent="0.2">
      <c r="A20" s="232"/>
      <c r="B20" s="232"/>
      <c r="C20" s="36"/>
    </row>
    <row r="21" spans="1:3" ht="15.75" customHeight="1" x14ac:dyDescent="0.2">
      <c r="A21" s="232" t="s">
        <v>138</v>
      </c>
      <c r="B21" s="232"/>
      <c r="C21" s="154">
        <f>+'M. 40-60% Beleggingsregeling'!C23+'M. 40-60% Beleggingsregeling'!D23</f>
        <v>0</v>
      </c>
    </row>
    <row r="22" spans="1:3" ht="15.75" customHeight="1" x14ac:dyDescent="0.2">
      <c r="A22" s="232"/>
      <c r="B22" s="232"/>
      <c r="C22" s="36"/>
    </row>
    <row r="23" spans="1:3" ht="15.75" customHeight="1" x14ac:dyDescent="0.2">
      <c r="A23" s="232" t="s">
        <v>139</v>
      </c>
      <c r="B23" s="232"/>
      <c r="C23" s="154">
        <f>C21-C19</f>
        <v>0</v>
      </c>
    </row>
    <row r="24" spans="1:3" ht="15.75" customHeight="1" x14ac:dyDescent="0.2"/>
    <row r="25" spans="1:3" ht="15.75" customHeight="1" x14ac:dyDescent="0.2"/>
    <row r="26" spans="1:3" ht="75" customHeight="1" x14ac:dyDescent="0.2">
      <c r="A26" s="231" t="s">
        <v>309</v>
      </c>
      <c r="B26" s="231"/>
      <c r="C26" s="231"/>
    </row>
    <row r="27" spans="1:3" ht="15.75" customHeight="1" x14ac:dyDescent="0.2">
      <c r="A27" s="2" t="s">
        <v>212</v>
      </c>
    </row>
    <row r="28" spans="1:3" ht="15.75" customHeight="1" x14ac:dyDescent="0.2">
      <c r="A28" s="2" t="s">
        <v>213</v>
      </c>
    </row>
  </sheetData>
  <sheetProtection algorithmName="SHA-512" hashValue="c/cW+4lJFpT4FukWSsZCGEFYJGsd9l+qkxlzQNAAxZt4xjmAxGHlSupScsaTCkxT+RPw6nAuzxKlC1txD1phSQ==" saltValue="3gw8o1+7hgw8zk5Ag4iQ4g==" spinCount="100000" sheet="1" objects="1" scenarios="1"/>
  <mergeCells count="13">
    <mergeCell ref="A17:B17"/>
    <mergeCell ref="A18:B18"/>
    <mergeCell ref="A19:B19"/>
    <mergeCell ref="A1:C1"/>
    <mergeCell ref="A3:C3"/>
    <mergeCell ref="A5:C5"/>
    <mergeCell ref="A7:C7"/>
    <mergeCell ref="A16:B16"/>
    <mergeCell ref="A26:C26"/>
    <mergeCell ref="A21:B21"/>
    <mergeCell ref="A23:B23"/>
    <mergeCell ref="A20:B20"/>
    <mergeCell ref="A22:B22"/>
  </mergeCells>
  <printOptions horizontalCentere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K58"/>
  <sheetViews>
    <sheetView showGridLines="0" zoomScaleNormal="100" workbookViewId="0">
      <selection activeCell="E8" sqref="E8"/>
    </sheetView>
  </sheetViews>
  <sheetFormatPr defaultColWidth="0" defaultRowHeight="12.75" zeroHeight="1" x14ac:dyDescent="0.2"/>
  <cols>
    <col min="1" max="1" width="5.7109375" style="24" customWidth="1"/>
    <col min="2" max="2" width="39" style="14" customWidth="1"/>
    <col min="3" max="3" width="7.42578125" style="135" customWidth="1"/>
    <col min="4" max="4" width="9.28515625" style="135" customWidth="1"/>
    <col min="5" max="5" width="13.28515625" style="173" customWidth="1"/>
    <col min="6" max="6" width="13.28515625" style="135" customWidth="1"/>
    <col min="7" max="7" width="13.28515625" style="173" customWidth="1"/>
    <col min="8" max="10" width="9.140625" style="14" hidden="1" customWidth="1"/>
    <col min="11" max="11" width="30.5703125" style="14" hidden="1" customWidth="1"/>
    <col min="12" max="16384" width="9.140625" style="14" hidden="1"/>
  </cols>
  <sheetData>
    <row r="1" spans="1:7" x14ac:dyDescent="0.2">
      <c r="A1" s="220" t="s">
        <v>303</v>
      </c>
      <c r="B1" s="220"/>
      <c r="C1" s="220"/>
      <c r="D1" s="220"/>
      <c r="E1" s="220"/>
      <c r="F1" s="220"/>
      <c r="G1" s="220"/>
    </row>
    <row r="2" spans="1:7" x14ac:dyDescent="0.2">
      <c r="A2" s="236" t="s">
        <v>120</v>
      </c>
      <c r="B2" s="236"/>
      <c r="C2" s="236"/>
      <c r="D2" s="236"/>
      <c r="E2" s="236"/>
      <c r="F2" s="236"/>
      <c r="G2" s="236"/>
    </row>
    <row r="3" spans="1:7" x14ac:dyDescent="0.2">
      <c r="A3" s="235" t="s">
        <v>215</v>
      </c>
      <c r="B3" s="235"/>
      <c r="C3" s="235"/>
      <c r="D3" s="235"/>
      <c r="E3" s="235"/>
      <c r="F3" s="235"/>
      <c r="G3" s="235"/>
    </row>
    <row r="4" spans="1:7" x14ac:dyDescent="0.2">
      <c r="A4" s="15"/>
    </row>
    <row r="5" spans="1:7" ht="25.5" x14ac:dyDescent="0.2">
      <c r="A5" s="196"/>
      <c r="B5" s="197"/>
      <c r="C5" s="198"/>
      <c r="D5" s="199"/>
      <c r="E5" s="27" t="s">
        <v>140</v>
      </c>
      <c r="F5" s="27" t="s">
        <v>328</v>
      </c>
      <c r="G5" s="27" t="s">
        <v>261</v>
      </c>
    </row>
    <row r="6" spans="1:7" s="56" customFormat="1" ht="15.75" customHeight="1" x14ac:dyDescent="0.25">
      <c r="A6" s="161">
        <v>1</v>
      </c>
      <c r="B6" s="133" t="s">
        <v>31</v>
      </c>
      <c r="C6" s="132"/>
      <c r="D6" s="132"/>
      <c r="E6" s="67"/>
      <c r="F6" s="135"/>
      <c r="G6" s="67"/>
    </row>
    <row r="7" spans="1:7" ht="15.75" customHeight="1" x14ac:dyDescent="0.2">
      <c r="A7" s="16"/>
      <c r="B7" s="166" t="s">
        <v>16</v>
      </c>
      <c r="C7" s="132"/>
      <c r="D7" s="132"/>
      <c r="E7" s="67"/>
      <c r="F7" s="19"/>
      <c r="G7" s="67"/>
    </row>
    <row r="8" spans="1:7" ht="15.75" customHeight="1" x14ac:dyDescent="0.2">
      <c r="A8" s="162">
        <v>1.1000000000000001</v>
      </c>
      <c r="B8" s="134" t="s">
        <v>141</v>
      </c>
      <c r="C8" s="132"/>
      <c r="D8" s="132"/>
      <c r="E8" s="116"/>
      <c r="F8" s="94">
        <v>0</v>
      </c>
      <c r="G8" s="64">
        <f>E8*F8</f>
        <v>0</v>
      </c>
    </row>
    <row r="9" spans="1:7" ht="15.75" customHeight="1" x14ac:dyDescent="0.2">
      <c r="A9" s="162"/>
      <c r="B9" s="134" t="s">
        <v>142</v>
      </c>
      <c r="C9" s="21" t="s">
        <v>143</v>
      </c>
      <c r="D9" s="21" t="s">
        <v>144</v>
      </c>
      <c r="E9" s="84"/>
      <c r="F9" s="132"/>
      <c r="G9" s="84"/>
    </row>
    <row r="10" spans="1:7" ht="15.75" customHeight="1" x14ac:dyDescent="0.2">
      <c r="A10" s="162"/>
      <c r="B10" s="134" t="s">
        <v>145</v>
      </c>
      <c r="C10" s="132" t="s">
        <v>146</v>
      </c>
      <c r="D10" s="132" t="s">
        <v>147</v>
      </c>
      <c r="E10" s="116"/>
      <c r="F10" s="94">
        <v>0.01</v>
      </c>
      <c r="G10" s="155">
        <f t="shared" ref="G10:G24" si="0">E10*F10</f>
        <v>0</v>
      </c>
    </row>
    <row r="11" spans="1:7" ht="15.75" customHeight="1" x14ac:dyDescent="0.2">
      <c r="A11" s="162"/>
      <c r="B11" s="134" t="s">
        <v>148</v>
      </c>
      <c r="C11" s="132" t="s">
        <v>149</v>
      </c>
      <c r="D11" s="132" t="s">
        <v>150</v>
      </c>
      <c r="E11" s="116"/>
      <c r="F11" s="94">
        <v>0.05</v>
      </c>
      <c r="G11" s="155">
        <f t="shared" si="0"/>
        <v>0</v>
      </c>
    </row>
    <row r="12" spans="1:7" ht="15.75" customHeight="1" x14ac:dyDescent="0.2">
      <c r="A12" s="162"/>
      <c r="B12" s="134"/>
      <c r="C12" s="132" t="s">
        <v>151</v>
      </c>
      <c r="D12" s="132" t="s">
        <v>152</v>
      </c>
      <c r="E12" s="116"/>
      <c r="F12" s="94">
        <v>0.05</v>
      </c>
      <c r="G12" s="155">
        <f t="shared" si="0"/>
        <v>0</v>
      </c>
    </row>
    <row r="13" spans="1:7" ht="15.75" customHeight="1" x14ac:dyDescent="0.2">
      <c r="A13" s="162"/>
      <c r="B13" s="134"/>
      <c r="C13" s="132" t="s">
        <v>153</v>
      </c>
      <c r="D13" s="132" t="s">
        <v>154</v>
      </c>
      <c r="E13" s="116"/>
      <c r="F13" s="94">
        <v>0.05</v>
      </c>
      <c r="G13" s="155">
        <f t="shared" si="0"/>
        <v>0</v>
      </c>
    </row>
    <row r="14" spans="1:7" ht="15.75" customHeight="1" x14ac:dyDescent="0.2">
      <c r="A14" s="162"/>
      <c r="B14" s="134" t="s">
        <v>155</v>
      </c>
      <c r="C14" s="132" t="s">
        <v>156</v>
      </c>
      <c r="D14" s="132" t="s">
        <v>157</v>
      </c>
      <c r="E14" s="116"/>
      <c r="F14" s="94">
        <v>0.1</v>
      </c>
      <c r="G14" s="155">
        <f t="shared" si="0"/>
        <v>0</v>
      </c>
    </row>
    <row r="15" spans="1:7" ht="15.75" customHeight="1" x14ac:dyDescent="0.2">
      <c r="A15" s="162"/>
      <c r="B15" s="134"/>
      <c r="C15" s="132" t="s">
        <v>158</v>
      </c>
      <c r="D15" s="132" t="s">
        <v>159</v>
      </c>
      <c r="E15" s="116"/>
      <c r="F15" s="94">
        <v>0.1</v>
      </c>
      <c r="G15" s="155">
        <f t="shared" si="0"/>
        <v>0</v>
      </c>
    </row>
    <row r="16" spans="1:7" ht="15.75" customHeight="1" x14ac:dyDescent="0.2">
      <c r="A16" s="162"/>
      <c r="B16" s="134"/>
      <c r="C16" s="132" t="s">
        <v>160</v>
      </c>
      <c r="D16" s="132" t="s">
        <v>161</v>
      </c>
      <c r="E16" s="116"/>
      <c r="F16" s="94">
        <v>0.1</v>
      </c>
      <c r="G16" s="155">
        <f t="shared" si="0"/>
        <v>0</v>
      </c>
    </row>
    <row r="17" spans="1:7" ht="15.75" customHeight="1" x14ac:dyDescent="0.2">
      <c r="A17" s="162"/>
      <c r="B17" s="134" t="s">
        <v>162</v>
      </c>
      <c r="C17" s="132" t="s">
        <v>163</v>
      </c>
      <c r="D17" s="132" t="s">
        <v>164</v>
      </c>
      <c r="E17" s="116"/>
      <c r="F17" s="94">
        <v>0.2</v>
      </c>
      <c r="G17" s="155">
        <f t="shared" si="0"/>
        <v>0</v>
      </c>
    </row>
    <row r="18" spans="1:7" ht="15.75" customHeight="1" x14ac:dyDescent="0.2">
      <c r="A18" s="162"/>
      <c r="B18" s="134"/>
      <c r="C18" s="132" t="s">
        <v>165</v>
      </c>
      <c r="D18" s="132" t="s">
        <v>166</v>
      </c>
      <c r="E18" s="116"/>
      <c r="F18" s="94">
        <v>0.2</v>
      </c>
      <c r="G18" s="155">
        <f t="shared" si="0"/>
        <v>0</v>
      </c>
    </row>
    <row r="19" spans="1:7" ht="15.75" customHeight="1" x14ac:dyDescent="0.2">
      <c r="A19" s="162"/>
      <c r="B19" s="134"/>
      <c r="C19" s="132" t="s">
        <v>167</v>
      </c>
      <c r="D19" s="132" t="s">
        <v>168</v>
      </c>
      <c r="E19" s="116"/>
      <c r="F19" s="94">
        <v>0.2</v>
      </c>
      <c r="G19" s="155">
        <f t="shared" si="0"/>
        <v>0</v>
      </c>
    </row>
    <row r="20" spans="1:7" ht="15.75" customHeight="1" x14ac:dyDescent="0.2">
      <c r="A20" s="162"/>
      <c r="B20" s="134" t="s">
        <v>169</v>
      </c>
      <c r="C20" s="132"/>
      <c r="D20" s="132"/>
      <c r="E20" s="116"/>
      <c r="F20" s="94">
        <v>1</v>
      </c>
      <c r="G20" s="155">
        <f t="shared" si="0"/>
        <v>0</v>
      </c>
    </row>
    <row r="21" spans="1:7" ht="15.75" customHeight="1" x14ac:dyDescent="0.2">
      <c r="A21" s="162">
        <v>1.2</v>
      </c>
      <c r="B21" s="134" t="s">
        <v>59</v>
      </c>
      <c r="C21" s="132"/>
      <c r="D21" s="132"/>
      <c r="E21" s="155">
        <f>+'D. Toelichting op de balans'!E10</f>
        <v>0</v>
      </c>
      <c r="F21" s="94">
        <v>0</v>
      </c>
      <c r="G21" s="155">
        <f t="shared" si="0"/>
        <v>0</v>
      </c>
    </row>
    <row r="22" spans="1:7" ht="15.75" customHeight="1" x14ac:dyDescent="0.2">
      <c r="A22" s="162">
        <v>1.3</v>
      </c>
      <c r="B22" s="134" t="s">
        <v>60</v>
      </c>
      <c r="C22" s="132"/>
      <c r="D22" s="132"/>
      <c r="E22" s="155">
        <f>+'D. Toelichting op de balans'!E11</f>
        <v>0</v>
      </c>
      <c r="F22" s="94">
        <v>0.02</v>
      </c>
      <c r="G22" s="155">
        <f t="shared" si="0"/>
        <v>0</v>
      </c>
    </row>
    <row r="23" spans="1:7" ht="15.75" customHeight="1" x14ac:dyDescent="0.2">
      <c r="A23" s="162">
        <v>1.4</v>
      </c>
      <c r="B23" s="134" t="s">
        <v>61</v>
      </c>
      <c r="C23" s="132"/>
      <c r="D23" s="132"/>
      <c r="E23" s="155">
        <f>+'D. Toelichting op de balans'!E12</f>
        <v>0</v>
      </c>
      <c r="F23" s="94">
        <v>0.05</v>
      </c>
      <c r="G23" s="155">
        <f t="shared" si="0"/>
        <v>0</v>
      </c>
    </row>
    <row r="24" spans="1:7" ht="15.75" customHeight="1" x14ac:dyDescent="0.2">
      <c r="A24" s="162">
        <v>1.5</v>
      </c>
      <c r="B24" s="134" t="s">
        <v>228</v>
      </c>
      <c r="C24" s="132"/>
      <c r="D24" s="132"/>
      <c r="E24" s="155">
        <f>+'D. Toelichting op de balans'!E13</f>
        <v>0</v>
      </c>
      <c r="F24" s="200"/>
      <c r="G24" s="155">
        <f t="shared" si="0"/>
        <v>0</v>
      </c>
    </row>
    <row r="25" spans="1:7" ht="15.75" customHeight="1" x14ac:dyDescent="0.2">
      <c r="A25" s="162"/>
      <c r="B25" s="134"/>
      <c r="C25" s="132"/>
      <c r="D25" s="132"/>
      <c r="E25" s="84"/>
      <c r="F25" s="95"/>
      <c r="G25" s="84"/>
    </row>
    <row r="26" spans="1:7" ht="15.75" customHeight="1" x14ac:dyDescent="0.2">
      <c r="A26" s="162"/>
      <c r="B26" s="166" t="s">
        <v>13</v>
      </c>
      <c r="C26" s="132"/>
      <c r="D26" s="132"/>
      <c r="E26" s="84"/>
      <c r="F26" s="95"/>
      <c r="G26" s="84"/>
    </row>
    <row r="27" spans="1:7" ht="15.75" customHeight="1" x14ac:dyDescent="0.2">
      <c r="A27" s="162">
        <v>1.6</v>
      </c>
      <c r="B27" s="134" t="s">
        <v>170</v>
      </c>
      <c r="C27" s="132"/>
      <c r="D27" s="132"/>
      <c r="E27" s="155">
        <f>+'D. Toelichting op de balans'!E16</f>
        <v>0</v>
      </c>
      <c r="F27" s="94">
        <v>0.2</v>
      </c>
      <c r="G27" s="155">
        <f t="shared" ref="G27:G30" si="1">E27*F27</f>
        <v>0</v>
      </c>
    </row>
    <row r="28" spans="1:7" ht="15.75" customHeight="1" x14ac:dyDescent="0.2">
      <c r="A28" s="162">
        <v>1.7</v>
      </c>
      <c r="B28" s="134" t="s">
        <v>63</v>
      </c>
      <c r="C28" s="132"/>
      <c r="D28" s="132"/>
      <c r="E28" s="155">
        <f>+'D. Toelichting op de balans'!E17</f>
        <v>0</v>
      </c>
      <c r="F28" s="94">
        <v>0.1</v>
      </c>
      <c r="G28" s="155">
        <f t="shared" si="1"/>
        <v>0</v>
      </c>
    </row>
    <row r="29" spans="1:7" ht="15.75" customHeight="1" x14ac:dyDescent="0.2">
      <c r="A29" s="162">
        <v>1.8</v>
      </c>
      <c r="B29" s="134" t="s">
        <v>64</v>
      </c>
      <c r="C29" s="132"/>
      <c r="D29" s="132"/>
      <c r="E29" s="155">
        <f>+'D. Toelichting op de balans'!E18</f>
        <v>0</v>
      </c>
      <c r="F29" s="94">
        <v>0.1</v>
      </c>
      <c r="G29" s="155">
        <f t="shared" si="1"/>
        <v>0</v>
      </c>
    </row>
    <row r="30" spans="1:7" ht="15.75" customHeight="1" x14ac:dyDescent="0.2">
      <c r="A30" s="162">
        <v>1.9</v>
      </c>
      <c r="B30" s="134" t="s">
        <v>247</v>
      </c>
      <c r="C30" s="132"/>
      <c r="D30" s="132"/>
      <c r="E30" s="155">
        <f>+'D. Toelichting op de balans'!E19</f>
        <v>0</v>
      </c>
      <c r="F30" s="94">
        <v>0.1</v>
      </c>
      <c r="G30" s="155">
        <f t="shared" si="1"/>
        <v>0</v>
      </c>
    </row>
    <row r="31" spans="1:7" ht="15.75" customHeight="1" x14ac:dyDescent="0.2">
      <c r="A31" s="162"/>
      <c r="B31" s="134"/>
      <c r="C31" s="132"/>
      <c r="D31" s="132"/>
      <c r="E31" s="84"/>
      <c r="F31" s="132"/>
      <c r="G31" s="84"/>
    </row>
    <row r="32" spans="1:7" ht="15.75" customHeight="1" x14ac:dyDescent="0.2">
      <c r="A32" s="161">
        <v>2</v>
      </c>
      <c r="B32" s="133" t="s">
        <v>32</v>
      </c>
      <c r="C32" s="132"/>
      <c r="D32" s="132"/>
      <c r="E32" s="84"/>
      <c r="F32" s="132"/>
      <c r="G32" s="84"/>
    </row>
    <row r="33" spans="1:7" ht="15.75" customHeight="1" x14ac:dyDescent="0.2">
      <c r="A33" s="162">
        <v>2.1</v>
      </c>
      <c r="B33" s="134" t="s">
        <v>66</v>
      </c>
      <c r="C33" s="132"/>
      <c r="D33" s="132"/>
      <c r="E33" s="155">
        <f>+'D. Toelichting op de balans'!E23</f>
        <v>0</v>
      </c>
      <c r="F33" s="94">
        <v>0</v>
      </c>
      <c r="G33" s="155">
        <f t="shared" ref="G33:G37" si="2">E33*F33</f>
        <v>0</v>
      </c>
    </row>
    <row r="34" spans="1:7" ht="15.75" customHeight="1" x14ac:dyDescent="0.2">
      <c r="A34" s="162">
        <v>2.2000000000000002</v>
      </c>
      <c r="B34" s="134" t="s">
        <v>313</v>
      </c>
      <c r="C34" s="132"/>
      <c r="D34" s="132"/>
      <c r="E34" s="116"/>
      <c r="F34" s="94">
        <v>0</v>
      </c>
      <c r="G34" s="155">
        <f t="shared" si="2"/>
        <v>0</v>
      </c>
    </row>
    <row r="35" spans="1:7" ht="30" customHeight="1" x14ac:dyDescent="0.2">
      <c r="A35" s="20">
        <v>2.2999999999999998</v>
      </c>
      <c r="B35" s="104" t="s">
        <v>262</v>
      </c>
      <c r="C35" s="132"/>
      <c r="D35" s="132"/>
      <c r="E35" s="116"/>
      <c r="F35" s="94">
        <v>0</v>
      </c>
      <c r="G35" s="155">
        <f t="shared" si="2"/>
        <v>0</v>
      </c>
    </row>
    <row r="36" spans="1:7" ht="15.75" customHeight="1" x14ac:dyDescent="0.2">
      <c r="A36" s="162">
        <v>2.4</v>
      </c>
      <c r="B36" s="38" t="s">
        <v>263</v>
      </c>
      <c r="C36" s="132"/>
      <c r="D36" s="132"/>
      <c r="E36" s="116"/>
      <c r="F36" s="94">
        <v>0</v>
      </c>
      <c r="G36" s="155">
        <f t="shared" si="2"/>
        <v>0</v>
      </c>
    </row>
    <row r="37" spans="1:7" ht="15.75" customHeight="1" x14ac:dyDescent="0.2">
      <c r="A37" s="162">
        <v>2.5</v>
      </c>
      <c r="B37" s="134" t="s">
        <v>264</v>
      </c>
      <c r="C37" s="132"/>
      <c r="D37" s="132"/>
      <c r="E37" s="155">
        <f>+'D. Toelichting op de balans'!E27</f>
        <v>0</v>
      </c>
      <c r="F37" s="94">
        <v>0</v>
      </c>
      <c r="G37" s="155">
        <f t="shared" si="2"/>
        <v>0</v>
      </c>
    </row>
    <row r="38" spans="1:7" ht="15.75" customHeight="1" x14ac:dyDescent="0.2">
      <c r="A38" s="162"/>
      <c r="B38" s="134"/>
      <c r="C38" s="132"/>
      <c r="D38" s="132"/>
      <c r="E38" s="84"/>
      <c r="F38" s="132"/>
      <c r="G38" s="84"/>
    </row>
    <row r="39" spans="1:7" ht="15.75" customHeight="1" x14ac:dyDescent="0.2">
      <c r="A39" s="161">
        <v>3</v>
      </c>
      <c r="B39" s="133" t="s">
        <v>265</v>
      </c>
      <c r="C39" s="132"/>
      <c r="D39" s="132"/>
      <c r="E39" s="84"/>
      <c r="F39" s="132"/>
      <c r="G39" s="84"/>
    </row>
    <row r="40" spans="1:7" ht="15.75" customHeight="1" x14ac:dyDescent="0.2">
      <c r="A40" s="162">
        <v>3.1</v>
      </c>
      <c r="B40" s="134" t="s">
        <v>266</v>
      </c>
      <c r="C40" s="132"/>
      <c r="D40" s="132"/>
      <c r="E40" s="155">
        <f>+'D. Toelichting op de balans'!E31</f>
        <v>0</v>
      </c>
      <c r="F40" s="94">
        <v>0.1</v>
      </c>
      <c r="G40" s="155">
        <f t="shared" ref="G40:G41" si="3">E40*F40</f>
        <v>0</v>
      </c>
    </row>
    <row r="41" spans="1:7" ht="15.75" customHeight="1" x14ac:dyDescent="0.2">
      <c r="A41" s="162">
        <v>3.11</v>
      </c>
      <c r="B41" s="134" t="s">
        <v>72</v>
      </c>
      <c r="C41" s="132"/>
      <c r="D41" s="132"/>
      <c r="E41" s="155">
        <f>+'D. Toelichting op de balans'!E32</f>
        <v>0</v>
      </c>
      <c r="F41" s="94">
        <v>0.35</v>
      </c>
      <c r="G41" s="155">
        <f t="shared" si="3"/>
        <v>0</v>
      </c>
    </row>
    <row r="42" spans="1:7" ht="15.75" customHeight="1" x14ac:dyDescent="0.2">
      <c r="A42" s="162"/>
      <c r="B42" s="134"/>
      <c r="C42" s="132"/>
      <c r="D42" s="132"/>
      <c r="E42" s="84"/>
      <c r="F42" s="132"/>
      <c r="G42" s="84"/>
    </row>
    <row r="43" spans="1:7" ht="15.75" customHeight="1" x14ac:dyDescent="0.2">
      <c r="A43" s="161">
        <v>4</v>
      </c>
      <c r="B43" s="133" t="s">
        <v>34</v>
      </c>
      <c r="C43" s="132"/>
      <c r="D43" s="132"/>
      <c r="E43" s="155">
        <f>+'D. Toelichting op de balans'!E38</f>
        <v>0</v>
      </c>
      <c r="F43" s="94">
        <v>0</v>
      </c>
      <c r="G43" s="155">
        <f>E43*F43</f>
        <v>0</v>
      </c>
    </row>
    <row r="44" spans="1:7" ht="15.75" hidden="1" customHeight="1" x14ac:dyDescent="0.2">
      <c r="A44" s="162"/>
      <c r="B44" s="38"/>
      <c r="C44" s="132"/>
      <c r="D44" s="132"/>
      <c r="E44" s="84"/>
      <c r="F44" s="94"/>
      <c r="G44" s="84"/>
    </row>
    <row r="45" spans="1:7" ht="15.75" hidden="1" customHeight="1" x14ac:dyDescent="0.2">
      <c r="A45" s="162"/>
      <c r="B45" s="38"/>
      <c r="C45" s="132"/>
      <c r="D45" s="132"/>
      <c r="E45" s="84"/>
      <c r="F45" s="94"/>
      <c r="G45" s="84"/>
    </row>
    <row r="46" spans="1:7" ht="15.75" customHeight="1" x14ac:dyDescent="0.2">
      <c r="A46" s="163"/>
      <c r="B46" s="167"/>
      <c r="C46" s="172"/>
      <c r="D46" s="172"/>
      <c r="E46" s="85"/>
      <c r="F46" s="96"/>
      <c r="G46" s="85"/>
    </row>
    <row r="47" spans="1:7" s="25" customFormat="1" ht="15.75" customHeight="1" x14ac:dyDescent="0.2">
      <c r="A47" s="164"/>
      <c r="B47" s="171" t="s">
        <v>20</v>
      </c>
      <c r="C47" s="27"/>
      <c r="D47" s="27"/>
      <c r="E47" s="157">
        <f>SUM(E8:E43)</f>
        <v>0</v>
      </c>
      <c r="F47" s="27"/>
      <c r="G47" s="157">
        <f>SUM(G8:G43)</f>
        <v>0</v>
      </c>
    </row>
    <row r="48" spans="1:7" ht="15.75" customHeight="1" x14ac:dyDescent="0.2">
      <c r="A48" s="165">
        <v>7</v>
      </c>
      <c r="B48" s="168" t="s">
        <v>39</v>
      </c>
      <c r="C48" s="23"/>
      <c r="D48" s="23"/>
      <c r="E48" s="87"/>
      <c r="F48" s="23"/>
      <c r="G48" s="155">
        <f>+'E. Toelichting op de balans'!E11</f>
        <v>0</v>
      </c>
    </row>
    <row r="49" spans="1:7" ht="15.75" hidden="1" customHeight="1" x14ac:dyDescent="0.2">
      <c r="A49" s="165"/>
      <c r="B49" s="169"/>
      <c r="C49" s="23"/>
      <c r="D49" s="23"/>
      <c r="E49" s="87"/>
      <c r="F49" s="23"/>
      <c r="G49" s="155"/>
    </row>
    <row r="50" spans="1:7" ht="15.75" hidden="1" customHeight="1" x14ac:dyDescent="0.2">
      <c r="A50" s="165"/>
      <c r="B50" s="168"/>
      <c r="C50" s="23"/>
      <c r="D50" s="23"/>
      <c r="E50" s="87"/>
      <c r="F50" s="23"/>
      <c r="G50" s="155"/>
    </row>
    <row r="51" spans="1:7" ht="15.75" hidden="1" customHeight="1" x14ac:dyDescent="0.2">
      <c r="A51" s="165"/>
      <c r="B51" s="168"/>
      <c r="C51" s="23"/>
      <c r="D51" s="23"/>
      <c r="E51" s="87"/>
      <c r="F51" s="23"/>
      <c r="G51" s="155"/>
    </row>
    <row r="52" spans="1:7" s="25" customFormat="1" ht="15.75" hidden="1" customHeight="1" x14ac:dyDescent="0.2">
      <c r="A52" s="165"/>
      <c r="B52" s="170"/>
      <c r="C52" s="27"/>
      <c r="D52" s="27"/>
      <c r="E52" s="87"/>
      <c r="F52" s="27"/>
      <c r="G52" s="155"/>
    </row>
    <row r="53" spans="1:7" s="25" customFormat="1" ht="30" customHeight="1" x14ac:dyDescent="0.2">
      <c r="A53" s="26"/>
      <c r="B53" s="170" t="s">
        <v>267</v>
      </c>
      <c r="C53" s="27"/>
      <c r="D53" s="27"/>
      <c r="E53" s="89"/>
      <c r="F53" s="27"/>
      <c r="G53" s="155">
        <f>E47-G47-G48</f>
        <v>0</v>
      </c>
    </row>
    <row r="54" spans="1:7" ht="15.75" customHeight="1" x14ac:dyDescent="0.2">
      <c r="A54" s="165">
        <v>5</v>
      </c>
      <c r="B54" s="168" t="s">
        <v>37</v>
      </c>
      <c r="C54" s="23"/>
      <c r="D54" s="23"/>
      <c r="E54" s="87"/>
      <c r="F54" s="23"/>
      <c r="G54" s="155">
        <f>+'D. Toelichting op de balans'!E44</f>
        <v>0</v>
      </c>
    </row>
    <row r="55" spans="1:7" ht="15.75" customHeight="1" x14ac:dyDescent="0.2">
      <c r="A55" s="20"/>
      <c r="B55" s="134" t="s">
        <v>286</v>
      </c>
      <c r="C55" s="132"/>
      <c r="D55" s="132"/>
      <c r="E55" s="87"/>
      <c r="F55" s="132"/>
      <c r="G55" s="158">
        <f>IF(ISNUMBER((E47-G48)/G54),(E47-G48)/G54,0)</f>
        <v>0</v>
      </c>
    </row>
    <row r="56" spans="1:7" ht="15.75" customHeight="1" x14ac:dyDescent="0.2">
      <c r="A56" s="156"/>
      <c r="B56" s="160" t="s">
        <v>287</v>
      </c>
      <c r="C56" s="27"/>
      <c r="D56" s="27"/>
      <c r="E56" s="88"/>
      <c r="F56" s="27"/>
      <c r="G56" s="159">
        <f>IF(ISNUMBER(G53/G54),G53/G54,0)</f>
        <v>0</v>
      </c>
    </row>
    <row r="57" spans="1:7" x14ac:dyDescent="0.2"/>
    <row r="58" spans="1:7" s="28" customFormat="1" ht="43.5" customHeight="1" x14ac:dyDescent="0.2">
      <c r="A58" s="237" t="s">
        <v>321</v>
      </c>
      <c r="B58" s="237"/>
      <c r="C58" s="237"/>
      <c r="D58" s="237"/>
      <c r="E58" s="237"/>
      <c r="F58" s="237"/>
      <c r="G58" s="237"/>
    </row>
  </sheetData>
  <sheetProtection algorithmName="SHA-512" hashValue="ConhLZrzgtwkFjOIyUcG9REm3Ueo1ZJMOu7CXZ9xuR0rKxuhNmKjjVmRSeCL3rpLe8R+VJjNawMh6PbWKVMA2g==" saltValue="VtmiW9NuQSQNhaUr+JaB2w==" spinCount="100000" sheet="1" objects="1" scenarios="1"/>
  <mergeCells count="4">
    <mergeCell ref="A1:G1"/>
    <mergeCell ref="A3:G3"/>
    <mergeCell ref="A2:G2"/>
    <mergeCell ref="A58:G58"/>
  </mergeCells>
  <printOptions horizontalCentered="1"/>
  <pageMargins left="0.7" right="0.7" top="0.75" bottom="0.75" header="0.3" footer="0.3"/>
  <pageSetup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61"/>
  <sheetViews>
    <sheetView showGridLines="0" tabSelected="1" zoomScaleNormal="100" workbookViewId="0">
      <selection activeCell="B11" sqref="B11"/>
    </sheetView>
  </sheetViews>
  <sheetFormatPr defaultColWidth="0" defaultRowHeight="12.75" zeroHeight="1" x14ac:dyDescent="0.2"/>
  <cols>
    <col min="1" max="1" width="51.85546875" style="2" customWidth="1"/>
    <col min="2" max="2" width="14.7109375" style="2" customWidth="1"/>
    <col min="3" max="16384" width="45.28515625" style="2" hidden="1"/>
  </cols>
  <sheetData>
    <row r="1" spans="1:2" ht="15.75" customHeight="1" x14ac:dyDescent="0.2">
      <c r="A1" s="210" t="s">
        <v>29</v>
      </c>
      <c r="B1" s="210"/>
    </row>
    <row r="2" spans="1:2" ht="15.75" customHeight="1" x14ac:dyDescent="0.2"/>
    <row r="3" spans="1:2" ht="15.75" customHeight="1" x14ac:dyDescent="0.2">
      <c r="A3" s="8" t="s">
        <v>0</v>
      </c>
    </row>
    <row r="4" spans="1:2" ht="15.75" customHeight="1" x14ac:dyDescent="0.2">
      <c r="A4" s="8" t="s">
        <v>178</v>
      </c>
    </row>
    <row r="5" spans="1:2" ht="15.75" customHeight="1" x14ac:dyDescent="0.2">
      <c r="A5" s="8" t="s">
        <v>179</v>
      </c>
    </row>
    <row r="6" spans="1:2" s="11" customFormat="1" ht="15.75" customHeight="1" x14ac:dyDescent="0.25">
      <c r="A6" s="10" t="s">
        <v>180</v>
      </c>
    </row>
    <row r="7" spans="1:2" ht="15.75" customHeight="1" x14ac:dyDescent="0.2"/>
    <row r="8" spans="1:2" ht="15.75" customHeight="1" x14ac:dyDescent="0.2">
      <c r="A8" s="1" t="s">
        <v>1</v>
      </c>
    </row>
    <row r="9" spans="1:2" ht="15.75" customHeight="1" x14ac:dyDescent="0.2">
      <c r="A9" s="18"/>
      <c r="B9" s="19" t="s">
        <v>215</v>
      </c>
    </row>
    <row r="10" spans="1:2" ht="15.75" customHeight="1" x14ac:dyDescent="0.2">
      <c r="A10" s="17" t="s">
        <v>181</v>
      </c>
      <c r="B10" s="19"/>
    </row>
    <row r="11" spans="1:2" ht="15.75" customHeight="1" x14ac:dyDescent="0.2">
      <c r="A11" s="18" t="s">
        <v>182</v>
      </c>
      <c r="B11" s="106"/>
    </row>
    <row r="12" spans="1:2" ht="15.75" customHeight="1" x14ac:dyDescent="0.2">
      <c r="A12" s="18" t="s">
        <v>2</v>
      </c>
      <c r="B12" s="106"/>
    </row>
    <row r="13" spans="1:2" ht="15.75" customHeight="1" x14ac:dyDescent="0.2">
      <c r="A13" s="18" t="s">
        <v>3</v>
      </c>
      <c r="B13" s="106"/>
    </row>
    <row r="14" spans="1:2" ht="15.75" customHeight="1" x14ac:dyDescent="0.2">
      <c r="A14" s="18" t="s">
        <v>4</v>
      </c>
      <c r="B14" s="106"/>
    </row>
    <row r="15" spans="1:2" ht="15.75" customHeight="1" x14ac:dyDescent="0.2">
      <c r="A15" s="97" t="s">
        <v>171</v>
      </c>
      <c r="B15" s="106"/>
    </row>
    <row r="16" spans="1:2" ht="15.75" customHeight="1" x14ac:dyDescent="0.2">
      <c r="A16" s="97" t="s">
        <v>172</v>
      </c>
      <c r="B16" s="106"/>
    </row>
    <row r="17" spans="1:2" ht="15.75" customHeight="1" x14ac:dyDescent="0.2">
      <c r="A17" s="97" t="s">
        <v>173</v>
      </c>
      <c r="B17" s="106"/>
    </row>
    <row r="18" spans="1:2" ht="15.75" customHeight="1" x14ac:dyDescent="0.2">
      <c r="A18" s="18"/>
      <c r="B18" s="98"/>
    </row>
    <row r="19" spans="1:2" ht="15.75" customHeight="1" x14ac:dyDescent="0.2">
      <c r="A19" s="17" t="s">
        <v>314</v>
      </c>
      <c r="B19" s="98"/>
    </row>
    <row r="20" spans="1:2" ht="15.75" customHeight="1" x14ac:dyDescent="0.2">
      <c r="A20" s="18" t="s">
        <v>5</v>
      </c>
      <c r="B20" s="99">
        <f>+'F. Toelichting baten en lasten'!C28/1000</f>
        <v>0</v>
      </c>
    </row>
    <row r="21" spans="1:2" ht="15.75" customHeight="1" x14ac:dyDescent="0.2">
      <c r="A21" s="18" t="s">
        <v>6</v>
      </c>
      <c r="B21" s="107"/>
    </row>
    <row r="22" spans="1:2" ht="15.75" customHeight="1" x14ac:dyDescent="0.2">
      <c r="A22" s="18" t="s">
        <v>7</v>
      </c>
      <c r="B22" s="99">
        <f>+'G. Toelichting baten en lasten2'!C14/1000</f>
        <v>0</v>
      </c>
    </row>
    <row r="23" spans="1:2" ht="15.75" customHeight="1" x14ac:dyDescent="0.2">
      <c r="A23" s="18"/>
      <c r="B23" s="98"/>
    </row>
    <row r="24" spans="1:2" ht="15.75" customHeight="1" x14ac:dyDescent="0.2">
      <c r="A24" s="17" t="s">
        <v>8</v>
      </c>
      <c r="B24" s="98"/>
    </row>
    <row r="25" spans="1:2" ht="15.75" customHeight="1" x14ac:dyDescent="0.2">
      <c r="A25" s="18" t="s">
        <v>9</v>
      </c>
      <c r="B25" s="100">
        <f>+B27+B26</f>
        <v>0</v>
      </c>
    </row>
    <row r="26" spans="1:2" ht="15.75" customHeight="1" x14ac:dyDescent="0.2">
      <c r="A26" s="18" t="s">
        <v>10</v>
      </c>
      <c r="B26" s="108"/>
    </row>
    <row r="27" spans="1:2" ht="15.75" customHeight="1" x14ac:dyDescent="0.2">
      <c r="A27" s="18" t="s">
        <v>11</v>
      </c>
      <c r="B27" s="108"/>
    </row>
    <row r="28" spans="1:2" ht="15.75" customHeight="1" x14ac:dyDescent="0.2">
      <c r="A28" s="18"/>
      <c r="B28" s="98"/>
    </row>
    <row r="29" spans="1:2" ht="15.75" customHeight="1" x14ac:dyDescent="0.2">
      <c r="A29" s="17" t="s">
        <v>183</v>
      </c>
      <c r="B29" s="98"/>
    </row>
    <row r="30" spans="1:2" ht="15.75" customHeight="1" x14ac:dyDescent="0.2">
      <c r="A30" s="18" t="s">
        <v>12</v>
      </c>
      <c r="B30" s="103">
        <f>+'K. Ontwik. vastrentende waarden'!G15/1000</f>
        <v>0</v>
      </c>
    </row>
    <row r="31" spans="1:2" ht="15.75" customHeight="1" x14ac:dyDescent="0.2">
      <c r="A31" s="18" t="s">
        <v>13</v>
      </c>
      <c r="B31" s="103">
        <f>SUM(B32:B33)+'L. Ontwik. zakelijke waarden'!E14/1000</f>
        <v>0</v>
      </c>
    </row>
    <row r="32" spans="1:2" ht="15.75" customHeight="1" x14ac:dyDescent="0.2">
      <c r="A32" s="97" t="s">
        <v>26</v>
      </c>
      <c r="B32" s="103">
        <f>+'L. Ontwik. zakelijke waarden'!B14/1000</f>
        <v>0</v>
      </c>
    </row>
    <row r="33" spans="1:2" ht="15.75" customHeight="1" x14ac:dyDescent="0.2">
      <c r="A33" s="97" t="s">
        <v>27</v>
      </c>
      <c r="B33" s="103">
        <f>+('L. Ontwik. zakelijke waarden'!C14+'L. Ontwik. zakelijke waarden'!D14)/1000</f>
        <v>0</v>
      </c>
    </row>
    <row r="34" spans="1:2" ht="15.75" customHeight="1" x14ac:dyDescent="0.2">
      <c r="A34" s="18" t="s">
        <v>14</v>
      </c>
      <c r="B34" s="103">
        <f>+B33+B32+B30</f>
        <v>0</v>
      </c>
    </row>
    <row r="35" spans="1:2" ht="15.75" customHeight="1" x14ac:dyDescent="0.2">
      <c r="A35" s="18"/>
      <c r="B35" s="98"/>
    </row>
    <row r="36" spans="1:2" ht="15.75" customHeight="1" x14ac:dyDescent="0.2">
      <c r="A36" s="17" t="s">
        <v>15</v>
      </c>
      <c r="B36" s="98"/>
    </row>
    <row r="37" spans="1:2" ht="15.75" customHeight="1" x14ac:dyDescent="0.2">
      <c r="A37" s="18" t="s">
        <v>16</v>
      </c>
      <c r="B37" s="101">
        <f>IF(ISNUMBER(+B30/B34),+B30/B34,0)</f>
        <v>0</v>
      </c>
    </row>
    <row r="38" spans="1:2" ht="15.75" customHeight="1" x14ac:dyDescent="0.2">
      <c r="A38" s="18" t="s">
        <v>13</v>
      </c>
      <c r="B38" s="101">
        <f>IF(ISNUMBER(+B31/B34),+B31/B34,0)</f>
        <v>0</v>
      </c>
    </row>
    <row r="39" spans="1:2" ht="15.75" customHeight="1" x14ac:dyDescent="0.2">
      <c r="A39" s="18"/>
      <c r="B39" s="98"/>
    </row>
    <row r="40" spans="1:2" ht="15.75" customHeight="1" x14ac:dyDescent="0.2">
      <c r="A40" s="17" t="s">
        <v>184</v>
      </c>
      <c r="B40" s="98"/>
    </row>
    <row r="41" spans="1:2" ht="15.75" customHeight="1" x14ac:dyDescent="0.2">
      <c r="A41" s="18" t="s">
        <v>17</v>
      </c>
      <c r="B41" s="106"/>
    </row>
    <row r="42" spans="1:2" ht="15.75" customHeight="1" x14ac:dyDescent="0.2">
      <c r="A42" s="18" t="s">
        <v>18</v>
      </c>
      <c r="B42" s="106"/>
    </row>
    <row r="43" spans="1:2" ht="15.75" customHeight="1" x14ac:dyDescent="0.2">
      <c r="A43" s="18" t="s">
        <v>19</v>
      </c>
      <c r="B43" s="106"/>
    </row>
    <row r="44" spans="1:2" ht="15.75" customHeight="1" x14ac:dyDescent="0.2">
      <c r="A44" s="18" t="s">
        <v>20</v>
      </c>
      <c r="B44" s="71">
        <f>SUM(B41:B43)</f>
        <v>0</v>
      </c>
    </row>
    <row r="45" spans="1:2" ht="15.75" customHeight="1" x14ac:dyDescent="0.2">
      <c r="A45" s="18"/>
      <c r="B45" s="98"/>
    </row>
    <row r="46" spans="1:2" ht="15.75" customHeight="1" x14ac:dyDescent="0.2">
      <c r="A46" s="17" t="s">
        <v>225</v>
      </c>
      <c r="B46" s="102">
        <f>+'O. Solvabiliteitsvereisten'!G56</f>
        <v>0</v>
      </c>
    </row>
    <row r="47" spans="1:2" ht="15.75" customHeight="1" x14ac:dyDescent="0.2">
      <c r="A47" s="18"/>
      <c r="B47" s="98"/>
    </row>
    <row r="48" spans="1:2" ht="15.75" customHeight="1" x14ac:dyDescent="0.2">
      <c r="A48" s="17" t="s">
        <v>185</v>
      </c>
      <c r="B48" s="98"/>
    </row>
    <row r="49" spans="1:2" ht="15.75" customHeight="1" x14ac:dyDescent="0.2">
      <c r="A49" s="18" t="s">
        <v>21</v>
      </c>
      <c r="B49" s="103">
        <f>'F. Toelichting baten en lasten'!C14/1000</f>
        <v>0</v>
      </c>
    </row>
    <row r="50" spans="1:2" ht="15.75" customHeight="1" x14ac:dyDescent="0.2">
      <c r="A50" s="18" t="s">
        <v>22</v>
      </c>
      <c r="B50" s="106"/>
    </row>
    <row r="51" spans="1:2" ht="15.75" customHeight="1" x14ac:dyDescent="0.2">
      <c r="A51" s="18" t="s">
        <v>23</v>
      </c>
      <c r="B51" s="106"/>
    </row>
    <row r="52" spans="1:2" ht="15.75" customHeight="1" x14ac:dyDescent="0.2">
      <c r="A52" s="18" t="s">
        <v>24</v>
      </c>
      <c r="B52" s="71">
        <f>+B49+B50-B51</f>
        <v>0</v>
      </c>
    </row>
    <row r="53" spans="1:2" ht="15.75" customHeight="1" x14ac:dyDescent="0.2">
      <c r="A53" s="18"/>
      <c r="B53" s="98"/>
    </row>
    <row r="54" spans="1:2" ht="15.75" customHeight="1" x14ac:dyDescent="0.2">
      <c r="A54" s="17" t="s">
        <v>186</v>
      </c>
      <c r="B54" s="98"/>
    </row>
    <row r="55" spans="1:2" ht="15.75" customHeight="1" x14ac:dyDescent="0.2">
      <c r="A55" s="18" t="s">
        <v>16</v>
      </c>
      <c r="B55" s="106"/>
    </row>
    <row r="56" spans="1:2" ht="15.75" customHeight="1" x14ac:dyDescent="0.2">
      <c r="A56" s="18" t="s">
        <v>25</v>
      </c>
      <c r="B56" s="71">
        <f>SUM(B57:B58)</f>
        <v>0</v>
      </c>
    </row>
    <row r="57" spans="1:2" ht="15.75" customHeight="1" x14ac:dyDescent="0.2">
      <c r="A57" s="18" t="s">
        <v>26</v>
      </c>
      <c r="B57" s="106"/>
    </row>
    <row r="58" spans="1:2" ht="15.75" customHeight="1" x14ac:dyDescent="0.2">
      <c r="A58" s="18" t="s">
        <v>27</v>
      </c>
      <c r="B58" s="106"/>
    </row>
    <row r="59" spans="1:2" ht="15.75" customHeight="1" x14ac:dyDescent="0.2">
      <c r="A59" s="18"/>
      <c r="B59" s="98"/>
    </row>
    <row r="60" spans="1:2" ht="15.75" customHeight="1" x14ac:dyDescent="0.2">
      <c r="A60" s="18" t="s">
        <v>28</v>
      </c>
      <c r="B60" s="71">
        <f>+B55+B57+B58</f>
        <v>0</v>
      </c>
    </row>
    <row r="61" spans="1:2" ht="15.75" customHeight="1" x14ac:dyDescent="0.2">
      <c r="A61" s="18"/>
      <c r="B61" s="104"/>
    </row>
  </sheetData>
  <sheetProtection algorithmName="SHA-512" hashValue="Cbkcn3fmLVR1ei8ELqVghukWLigWZ2CIgf9yQQgekQ7TP7QHewYNMvjEFtZc5utPxhC6LFUPQX9GOWIuYS7ztA==" saltValue="/O0A7wLcTY+MUJPDE8ns3g==" spinCount="100000" sheet="1" objects="1" scenarios="1"/>
  <mergeCells count="1">
    <mergeCell ref="A1:B1"/>
  </mergeCells>
  <printOptions horizontalCentered="1"/>
  <pageMargins left="0.7" right="0.7" top="0.75" bottom="0.75" header="0.3" footer="0.3"/>
  <pageSetup orientation="portrait" r:id="rId1"/>
  <rowBreaks count="1" manualBreakCount="1">
    <brk id="44"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9"/>
  <sheetViews>
    <sheetView showGridLines="0" zoomScaleNormal="100" workbookViewId="0">
      <selection sqref="A1:E1"/>
    </sheetView>
  </sheetViews>
  <sheetFormatPr defaultColWidth="0" defaultRowHeight="12.75" zeroHeight="1" x14ac:dyDescent="0.2"/>
  <cols>
    <col min="1" max="1" width="6.85546875" style="2" customWidth="1"/>
    <col min="2" max="2" width="37.42578125" style="2" bestFit="1" customWidth="1"/>
    <col min="3" max="5" width="14.7109375" style="2" customWidth="1"/>
    <col min="6" max="8" width="0" style="2" hidden="1" customWidth="1"/>
    <col min="9" max="16384" width="9.140625" style="2" hidden="1"/>
  </cols>
  <sheetData>
    <row r="1" spans="1:5" ht="15.75" customHeight="1" x14ac:dyDescent="0.2">
      <c r="A1" s="210" t="s">
        <v>174</v>
      </c>
      <c r="B1" s="210"/>
      <c r="C1" s="210"/>
      <c r="D1" s="210"/>
      <c r="E1" s="210"/>
    </row>
    <row r="2" spans="1:5" ht="15.75" hidden="1" customHeight="1" x14ac:dyDescent="0.2">
      <c r="A2" s="210"/>
      <c r="B2" s="210"/>
      <c r="C2" s="210"/>
      <c r="D2" s="210"/>
      <c r="E2" s="210"/>
    </row>
    <row r="3" spans="1:5" ht="15.75" customHeight="1" x14ac:dyDescent="0.2">
      <c r="A3" s="7"/>
      <c r="B3" s="136"/>
      <c r="C3" s="136"/>
      <c r="D3" s="136"/>
      <c r="E3" s="136"/>
    </row>
    <row r="4" spans="1:5" ht="15.75" customHeight="1" x14ac:dyDescent="0.2">
      <c r="A4" s="174"/>
      <c r="B4" s="175"/>
      <c r="C4" s="211" t="s">
        <v>215</v>
      </c>
      <c r="D4" s="211"/>
      <c r="E4" s="211"/>
    </row>
    <row r="5" spans="1:5" ht="15.75" customHeight="1" x14ac:dyDescent="0.2">
      <c r="A5" s="176"/>
      <c r="B5" s="177"/>
      <c r="C5" s="211" t="s">
        <v>187</v>
      </c>
      <c r="D5" s="211"/>
      <c r="E5" s="211"/>
    </row>
    <row r="6" spans="1:5" ht="15.75" customHeight="1" x14ac:dyDescent="0.2">
      <c r="A6" s="178"/>
      <c r="B6" s="179"/>
      <c r="C6" s="39" t="s">
        <v>217</v>
      </c>
      <c r="D6" s="39" t="s">
        <v>218</v>
      </c>
      <c r="E6" s="39" t="s">
        <v>20</v>
      </c>
    </row>
    <row r="7" spans="1:5" ht="15.75" customHeight="1" x14ac:dyDescent="0.2">
      <c r="A7" s="40"/>
      <c r="B7" s="41" t="s">
        <v>30</v>
      </c>
      <c r="C7" s="42"/>
      <c r="D7" s="42"/>
      <c r="E7" s="43"/>
    </row>
    <row r="8" spans="1:5" ht="15.75" customHeight="1" x14ac:dyDescent="0.2">
      <c r="A8" s="44">
        <v>1</v>
      </c>
      <c r="B8" s="38" t="s">
        <v>31</v>
      </c>
      <c r="C8" s="58">
        <f>+'D. Toelichting op de balans'!C20</f>
        <v>0</v>
      </c>
      <c r="D8" s="58">
        <f>+'D. Toelichting op de balans'!D20</f>
        <v>0</v>
      </c>
      <c r="E8" s="58">
        <f>SUM(C8:D8)</f>
        <v>0</v>
      </c>
    </row>
    <row r="9" spans="1:5" ht="15.75" customHeight="1" x14ac:dyDescent="0.2">
      <c r="A9" s="44">
        <v>2</v>
      </c>
      <c r="B9" s="38" t="s">
        <v>32</v>
      </c>
      <c r="C9" s="58">
        <f>+'D. Toelichting op de balans'!C28</f>
        <v>0</v>
      </c>
      <c r="D9" s="58">
        <f>+'D. Toelichting op de balans'!D28</f>
        <v>0</v>
      </c>
      <c r="E9" s="58">
        <f t="shared" ref="E9:E11" si="0">SUM(C9:D9)</f>
        <v>0</v>
      </c>
    </row>
    <row r="10" spans="1:5" ht="15.75" customHeight="1" x14ac:dyDescent="0.2">
      <c r="A10" s="44">
        <v>3</v>
      </c>
      <c r="B10" s="38" t="s">
        <v>33</v>
      </c>
      <c r="C10" s="58">
        <f>+'D. Toelichting op de balans'!C33</f>
        <v>0</v>
      </c>
      <c r="D10" s="58">
        <f>+'D. Toelichting op de balans'!D33</f>
        <v>0</v>
      </c>
      <c r="E10" s="58">
        <f t="shared" si="0"/>
        <v>0</v>
      </c>
    </row>
    <row r="11" spans="1:5" ht="15.75" customHeight="1" x14ac:dyDescent="0.2">
      <c r="A11" s="44">
        <v>4</v>
      </c>
      <c r="B11" s="38" t="s">
        <v>34</v>
      </c>
      <c r="C11" s="58">
        <f>+'D. Toelichting op de balans'!C38</f>
        <v>0</v>
      </c>
      <c r="D11" s="58">
        <f>+'D. Toelichting op de balans'!D38</f>
        <v>0</v>
      </c>
      <c r="E11" s="58">
        <f t="shared" si="0"/>
        <v>0</v>
      </c>
    </row>
    <row r="12" spans="1:5" ht="15.75" customHeight="1" x14ac:dyDescent="0.2">
      <c r="A12" s="44"/>
      <c r="B12" s="38"/>
      <c r="C12" s="59"/>
      <c r="D12" s="59"/>
      <c r="E12" s="59"/>
    </row>
    <row r="13" spans="1:5" ht="15.75" customHeight="1" x14ac:dyDescent="0.2">
      <c r="A13" s="44"/>
      <c r="B13" s="41" t="s">
        <v>35</v>
      </c>
      <c r="C13" s="72">
        <f>SUM(C8:C11)</f>
        <v>0</v>
      </c>
      <c r="D13" s="72">
        <f>SUM(D8:D11)</f>
        <v>0</v>
      </c>
      <c r="E13" s="72">
        <f>SUM(C13:D13)</f>
        <v>0</v>
      </c>
    </row>
    <row r="14" spans="1:5" ht="15.75" customHeight="1" x14ac:dyDescent="0.2">
      <c r="A14" s="44"/>
      <c r="B14" s="38"/>
      <c r="C14" s="59"/>
      <c r="D14" s="59"/>
      <c r="E14" s="59"/>
    </row>
    <row r="15" spans="1:5" ht="15.75" customHeight="1" x14ac:dyDescent="0.2">
      <c r="A15" s="44"/>
      <c r="B15" s="41" t="s">
        <v>36</v>
      </c>
      <c r="C15" s="57"/>
      <c r="D15" s="57"/>
      <c r="E15" s="59"/>
    </row>
    <row r="16" spans="1:5" ht="15.75" customHeight="1" x14ac:dyDescent="0.2">
      <c r="A16" s="44">
        <v>5</v>
      </c>
      <c r="B16" s="38" t="s">
        <v>37</v>
      </c>
      <c r="C16" s="58">
        <f>+'D. Toelichting op de balans'!C44</f>
        <v>0</v>
      </c>
      <c r="D16" s="58">
        <f>+'D. Toelichting op de balans'!D44</f>
        <v>0</v>
      </c>
      <c r="E16" s="58">
        <f>SUM(C16:D16)</f>
        <v>0</v>
      </c>
    </row>
    <row r="17" spans="1:8" ht="15.75" customHeight="1" x14ac:dyDescent="0.2">
      <c r="A17" s="44">
        <v>6</v>
      </c>
      <c r="B17" s="38" t="s">
        <v>38</v>
      </c>
      <c r="C17" s="58">
        <f>+'D. Toelichting op de balans'!C49</f>
        <v>0</v>
      </c>
      <c r="D17" s="58">
        <f>+'D. Toelichting op de balans'!D49</f>
        <v>0</v>
      </c>
      <c r="E17" s="58">
        <f t="shared" ref="E17:E18" si="1">SUM(C17:D17)</f>
        <v>0</v>
      </c>
    </row>
    <row r="18" spans="1:8" ht="15.75" customHeight="1" x14ac:dyDescent="0.2">
      <c r="A18" s="44">
        <v>7</v>
      </c>
      <c r="B18" s="38" t="s">
        <v>39</v>
      </c>
      <c r="C18" s="58">
        <f>+'E. Toelichting op de balans'!C11</f>
        <v>0</v>
      </c>
      <c r="D18" s="58">
        <f>+'E. Toelichting op de balans'!D11</f>
        <v>0</v>
      </c>
      <c r="E18" s="58">
        <f t="shared" si="1"/>
        <v>0</v>
      </c>
    </row>
    <row r="19" spans="1:8" ht="15.75" customHeight="1" x14ac:dyDescent="0.2">
      <c r="A19" s="44"/>
      <c r="B19" s="38"/>
      <c r="C19" s="59"/>
      <c r="D19" s="59"/>
      <c r="E19" s="59"/>
    </row>
    <row r="20" spans="1:8" ht="15.75" customHeight="1" x14ac:dyDescent="0.2">
      <c r="A20" s="44"/>
      <c r="B20" s="41" t="s">
        <v>40</v>
      </c>
      <c r="C20" s="72">
        <f>SUM(C16:C18)</f>
        <v>0</v>
      </c>
      <c r="D20" s="72">
        <f>SUM(D16:D18)</f>
        <v>0</v>
      </c>
      <c r="E20" s="72">
        <f>SUM(C20:D20)</f>
        <v>0</v>
      </c>
    </row>
    <row r="21" spans="1:8" ht="15.75" customHeight="1" x14ac:dyDescent="0.2">
      <c r="A21" s="44"/>
      <c r="B21" s="38"/>
      <c r="C21" s="59"/>
      <c r="D21" s="59"/>
      <c r="E21" s="59"/>
    </row>
    <row r="22" spans="1:8" ht="15.75" customHeight="1" x14ac:dyDescent="0.2">
      <c r="A22" s="44">
        <v>8</v>
      </c>
      <c r="B22" s="38" t="s">
        <v>41</v>
      </c>
      <c r="C22" s="58">
        <f>+'E. Toelichting op de balans'!C18</f>
        <v>0</v>
      </c>
      <c r="D22" s="58">
        <f>+'E. Toelichting op de balans'!D18</f>
        <v>0</v>
      </c>
      <c r="E22" s="58">
        <f>SUM(C22:D22)</f>
        <v>0</v>
      </c>
      <c r="G22" s="35"/>
    </row>
    <row r="23" spans="1:8" ht="15.75" customHeight="1" x14ac:dyDescent="0.2">
      <c r="A23" s="40"/>
      <c r="B23" s="38"/>
      <c r="C23" s="59"/>
      <c r="D23" s="59"/>
      <c r="E23" s="59"/>
    </row>
    <row r="24" spans="1:8" ht="15.75" customHeight="1" x14ac:dyDescent="0.2">
      <c r="A24" s="38"/>
      <c r="B24" s="41" t="s">
        <v>42</v>
      </c>
      <c r="C24" s="72">
        <f>+C20+C22</f>
        <v>0</v>
      </c>
      <c r="D24" s="72">
        <f>+D20+D22</f>
        <v>0</v>
      </c>
      <c r="E24" s="72">
        <f>SUM(C24:D24)</f>
        <v>0</v>
      </c>
      <c r="F24" s="35"/>
      <c r="G24" s="35"/>
    </row>
    <row r="25" spans="1:8" hidden="1" x14ac:dyDescent="0.2">
      <c r="A25" s="136"/>
      <c r="B25" s="136"/>
      <c r="C25" s="136"/>
      <c r="D25" s="136"/>
      <c r="E25" s="136"/>
    </row>
    <row r="26" spans="1:8" hidden="1" x14ac:dyDescent="0.2">
      <c r="A26" s="7"/>
      <c r="B26" s="136"/>
      <c r="C26" s="136"/>
      <c r="D26" s="136"/>
      <c r="E26" s="136"/>
    </row>
    <row r="29" spans="1:8" hidden="1" x14ac:dyDescent="0.2">
      <c r="H29" s="35"/>
    </row>
  </sheetData>
  <sheetProtection algorithmName="SHA-512" hashValue="r8Anlea149rJlSYh5lHeqrAvwWMrv6DfRApoU2qCGtmUo25hP0LYFnxy6GK4RWBQDCzhrVH/y1a5pQjgpFkQnA==" saltValue="/chCV0kfEj5dmapn/F7qMw==" spinCount="100000" sheet="1" objects="1" scenarios="1"/>
  <mergeCells count="4">
    <mergeCell ref="A1:E1"/>
    <mergeCell ref="A2:E2"/>
    <mergeCell ref="C4:E4"/>
    <mergeCell ref="C5:E5"/>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30"/>
  <sheetViews>
    <sheetView showGridLines="0" zoomScaleNormal="100" workbookViewId="0">
      <selection activeCell="C23" sqref="C23"/>
    </sheetView>
  </sheetViews>
  <sheetFormatPr defaultColWidth="0" defaultRowHeight="12.75" zeroHeight="1" x14ac:dyDescent="0.2"/>
  <cols>
    <col min="1" max="1" width="6.85546875" style="2" customWidth="1"/>
    <col min="2" max="2" width="42.140625" style="2" customWidth="1"/>
    <col min="3" max="3" width="14.7109375" style="2" customWidth="1"/>
    <col min="4" max="16384" width="9.140625" style="2" hidden="1"/>
  </cols>
  <sheetData>
    <row r="1" spans="1:3" ht="15.75" customHeight="1" x14ac:dyDescent="0.2">
      <c r="A1" s="210" t="s">
        <v>175</v>
      </c>
      <c r="B1" s="210"/>
      <c r="C1" s="210"/>
    </row>
    <row r="2" spans="1:3" ht="15.75" hidden="1" customHeight="1" x14ac:dyDescent="0.2">
      <c r="A2" s="210"/>
      <c r="B2" s="210"/>
      <c r="C2" s="210"/>
    </row>
    <row r="3" spans="1:3" ht="15.75" customHeight="1" x14ac:dyDescent="0.2">
      <c r="A3" s="3"/>
    </row>
    <row r="4" spans="1:3" ht="15.75" customHeight="1" x14ac:dyDescent="0.2">
      <c r="A4" s="180"/>
      <c r="B4" s="181"/>
      <c r="C4" s="149" t="s">
        <v>215</v>
      </c>
    </row>
    <row r="5" spans="1:3" ht="15.75" customHeight="1" x14ac:dyDescent="0.2">
      <c r="A5" s="182"/>
      <c r="B5" s="183"/>
      <c r="C5" s="150" t="s">
        <v>189</v>
      </c>
    </row>
    <row r="6" spans="1:3" ht="15.75" customHeight="1" x14ac:dyDescent="0.2">
      <c r="A6" s="40"/>
      <c r="B6" s="22"/>
      <c r="C6" s="22"/>
    </row>
    <row r="7" spans="1:3" ht="15.75" customHeight="1" x14ac:dyDescent="0.2">
      <c r="A7" s="48">
        <v>1</v>
      </c>
      <c r="B7" s="49" t="s">
        <v>188</v>
      </c>
      <c r="C7" s="22"/>
    </row>
    <row r="8" spans="1:3" ht="15.75" customHeight="1" x14ac:dyDescent="0.2">
      <c r="A8" s="44">
        <v>1.1000000000000001</v>
      </c>
      <c r="B8" s="22" t="s">
        <v>43</v>
      </c>
      <c r="C8" s="45">
        <f>+'F. Toelichting baten en lasten'!C14</f>
        <v>0</v>
      </c>
    </row>
    <row r="9" spans="1:3" ht="15.75" customHeight="1" x14ac:dyDescent="0.2">
      <c r="A9" s="44">
        <v>1.2</v>
      </c>
      <c r="B9" s="22" t="s">
        <v>44</v>
      </c>
      <c r="C9" s="45">
        <f>+'F. Toelichting baten en lasten'!C21</f>
        <v>0</v>
      </c>
    </row>
    <row r="10" spans="1:3" ht="15.75" customHeight="1" x14ac:dyDescent="0.2">
      <c r="A10" s="44"/>
      <c r="B10" s="22"/>
      <c r="C10" s="69"/>
    </row>
    <row r="11" spans="1:3" ht="15.75" customHeight="1" x14ac:dyDescent="0.2">
      <c r="A11" s="44">
        <v>2</v>
      </c>
      <c r="B11" s="22" t="s">
        <v>45</v>
      </c>
      <c r="C11" s="45">
        <f>+'F. Toelichting baten en lasten'!C28</f>
        <v>0</v>
      </c>
    </row>
    <row r="12" spans="1:3" ht="15.75" customHeight="1" x14ac:dyDescent="0.2">
      <c r="A12" s="44">
        <v>3</v>
      </c>
      <c r="B12" s="22" t="s">
        <v>46</v>
      </c>
      <c r="C12" s="45">
        <f>+'F. Toelichting baten en lasten'!C34</f>
        <v>0</v>
      </c>
    </row>
    <row r="13" spans="1:3" ht="15.75" customHeight="1" x14ac:dyDescent="0.2">
      <c r="A13" s="44"/>
      <c r="B13" s="22"/>
      <c r="C13" s="46"/>
    </row>
    <row r="14" spans="1:3" ht="45" customHeight="1" x14ac:dyDescent="0.2">
      <c r="A14" s="44"/>
      <c r="B14" s="17" t="s">
        <v>47</v>
      </c>
      <c r="C14" s="151">
        <f>C8+C9+C11+C12</f>
        <v>0</v>
      </c>
    </row>
    <row r="15" spans="1:3" ht="15.75" customHeight="1" x14ac:dyDescent="0.2">
      <c r="A15" s="44"/>
      <c r="B15" s="22"/>
      <c r="C15" s="46"/>
    </row>
    <row r="16" spans="1:3" ht="15.75" customHeight="1" x14ac:dyDescent="0.2">
      <c r="A16" s="44">
        <v>4</v>
      </c>
      <c r="B16" s="22" t="s">
        <v>48</v>
      </c>
      <c r="C16" s="45">
        <f>+'F. Toelichting baten en lasten'!C39</f>
        <v>0</v>
      </c>
    </row>
    <row r="17" spans="1:3" ht="15.75" customHeight="1" x14ac:dyDescent="0.2">
      <c r="A17" s="44">
        <v>5</v>
      </c>
      <c r="B17" s="22" t="s">
        <v>49</v>
      </c>
      <c r="C17" s="45">
        <f>+'G. Toelichting baten en lasten2'!C14</f>
        <v>0</v>
      </c>
    </row>
    <row r="18" spans="1:3" ht="15.75" customHeight="1" x14ac:dyDescent="0.2">
      <c r="A18" s="44">
        <v>6</v>
      </c>
      <c r="B18" s="22" t="s">
        <v>50</v>
      </c>
      <c r="C18" s="45">
        <f>+'G. Toelichting baten en lasten2'!C19</f>
        <v>0</v>
      </c>
    </row>
    <row r="19" spans="1:3" ht="15.75" customHeight="1" x14ac:dyDescent="0.2">
      <c r="A19" s="44">
        <v>7</v>
      </c>
      <c r="B19" s="22" t="s">
        <v>51</v>
      </c>
      <c r="C19" s="45">
        <f>+'G. Toelichting baten en lasten2'!C32</f>
        <v>0</v>
      </c>
    </row>
    <row r="20" spans="1:3" ht="15.75" customHeight="1" x14ac:dyDescent="0.2">
      <c r="A20" s="44"/>
      <c r="B20" s="22"/>
      <c r="C20" s="46"/>
    </row>
    <row r="21" spans="1:3" ht="30" customHeight="1" x14ac:dyDescent="0.2">
      <c r="A21" s="44"/>
      <c r="B21" s="17" t="s">
        <v>52</v>
      </c>
      <c r="C21" s="151">
        <f>C14-C16-C17-C18-C19</f>
        <v>0</v>
      </c>
    </row>
    <row r="22" spans="1:3" ht="15.75" customHeight="1" x14ac:dyDescent="0.2">
      <c r="A22" s="44"/>
      <c r="B22" s="47"/>
      <c r="C22" s="46"/>
    </row>
    <row r="23" spans="1:3" ht="15.75" customHeight="1" x14ac:dyDescent="0.2">
      <c r="A23" s="44">
        <v>8</v>
      </c>
      <c r="B23" s="47" t="s">
        <v>53</v>
      </c>
      <c r="C23" s="109"/>
    </row>
    <row r="24" spans="1:3" ht="15.75" customHeight="1" x14ac:dyDescent="0.2">
      <c r="A24" s="44">
        <v>9</v>
      </c>
      <c r="B24" s="47" t="s">
        <v>54</v>
      </c>
      <c r="C24" s="109"/>
    </row>
    <row r="25" spans="1:3" ht="15.75" customHeight="1" x14ac:dyDescent="0.2">
      <c r="A25" s="44"/>
      <c r="B25" s="47"/>
      <c r="C25" s="46"/>
    </row>
    <row r="26" spans="1:3" ht="15.75" customHeight="1" x14ac:dyDescent="0.2">
      <c r="A26" s="44"/>
      <c r="B26" s="49" t="s">
        <v>55</v>
      </c>
      <c r="C26" s="151">
        <f>C21+C23+C24</f>
        <v>0</v>
      </c>
    </row>
    <row r="27" spans="1:3" ht="15.75" customHeight="1" x14ac:dyDescent="0.2">
      <c r="A27" s="44"/>
      <c r="B27" s="22"/>
      <c r="C27" s="46"/>
    </row>
    <row r="28" spans="1:3" ht="15.75" customHeight="1" x14ac:dyDescent="0.2">
      <c r="A28" s="44">
        <v>10</v>
      </c>
      <c r="B28" s="22" t="s">
        <v>56</v>
      </c>
      <c r="C28" s="109"/>
    </row>
    <row r="29" spans="1:3" ht="15.75" customHeight="1" x14ac:dyDescent="0.2">
      <c r="A29" s="40"/>
      <c r="B29" s="22"/>
      <c r="C29" s="46"/>
    </row>
    <row r="30" spans="1:3" ht="15.75" customHeight="1" x14ac:dyDescent="0.2">
      <c r="A30" s="40"/>
      <c r="B30" s="49" t="s">
        <v>57</v>
      </c>
      <c r="C30" s="151">
        <f>C26-C28</f>
        <v>0</v>
      </c>
    </row>
  </sheetData>
  <sheetProtection algorithmName="SHA-512" hashValue="ZSthOM5eRRN6gzwgKm1hemEE/eMwD6C+azC8END3eUyv6sYbAtJy8dUgU6ingKbpz6BW1PCR2bb58b/9JQIHFw==" saltValue="kJX7CDS+XDXrQRUJGx3gbQ==" spinCount="100000" sheet="1" objects="1" scenarios="1"/>
  <mergeCells count="2">
    <mergeCell ref="A1:C1"/>
    <mergeCell ref="A2:C2"/>
  </mergeCells>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9"/>
  <sheetViews>
    <sheetView showGridLines="0" zoomScaleNormal="100" workbookViewId="0">
      <selection activeCell="C23" sqref="C23"/>
    </sheetView>
  </sheetViews>
  <sheetFormatPr defaultColWidth="0" defaultRowHeight="12.75" zeroHeight="1" x14ac:dyDescent="0.2"/>
  <cols>
    <col min="1" max="1" width="6.85546875" style="2" customWidth="1"/>
    <col min="2" max="2" width="55.85546875" style="2" bestFit="1" customWidth="1"/>
    <col min="3" max="5" width="14.7109375" style="2" customWidth="1"/>
    <col min="6" max="8" width="0" style="2" hidden="1" customWidth="1"/>
    <col min="9" max="16384" width="9.140625" style="2" hidden="1"/>
  </cols>
  <sheetData>
    <row r="1" spans="1:7" ht="15.75" customHeight="1" x14ac:dyDescent="0.2">
      <c r="A1" s="210" t="s">
        <v>79</v>
      </c>
      <c r="B1" s="210"/>
      <c r="C1" s="210"/>
      <c r="D1" s="210"/>
      <c r="E1" s="210"/>
    </row>
    <row r="2" spans="1:7" ht="15.75" hidden="1" customHeight="1" x14ac:dyDescent="0.2">
      <c r="A2" s="210"/>
      <c r="B2" s="210"/>
      <c r="C2" s="210"/>
      <c r="D2" s="210"/>
      <c r="E2" s="210"/>
    </row>
    <row r="3" spans="1:7" ht="15.75" customHeight="1" x14ac:dyDescent="0.2">
      <c r="A3" s="3"/>
    </row>
    <row r="4" spans="1:7" ht="15.75" customHeight="1" x14ac:dyDescent="0.2">
      <c r="A4" s="180"/>
      <c r="B4" s="181"/>
      <c r="C4" s="211" t="s">
        <v>215</v>
      </c>
      <c r="D4" s="211"/>
      <c r="E4" s="211"/>
    </row>
    <row r="5" spans="1:7" ht="15.75" customHeight="1" x14ac:dyDescent="0.2">
      <c r="A5" s="184"/>
      <c r="B5" s="185"/>
      <c r="C5" s="211" t="s">
        <v>187</v>
      </c>
      <c r="D5" s="211"/>
      <c r="E5" s="211"/>
    </row>
    <row r="6" spans="1:7" ht="15.75" customHeight="1" x14ac:dyDescent="0.2">
      <c r="A6" s="182"/>
      <c r="B6" s="183"/>
      <c r="C6" s="39" t="s">
        <v>217</v>
      </c>
      <c r="D6" s="39" t="s">
        <v>218</v>
      </c>
      <c r="E6" s="39" t="s">
        <v>20</v>
      </c>
    </row>
    <row r="7" spans="1:7" ht="15.75" customHeight="1" x14ac:dyDescent="0.2">
      <c r="A7" s="48">
        <v>1</v>
      </c>
      <c r="B7" s="49" t="s">
        <v>121</v>
      </c>
      <c r="C7" s="137"/>
      <c r="D7" s="137"/>
      <c r="E7" s="137"/>
    </row>
    <row r="8" spans="1:7" ht="15.75" customHeight="1" x14ac:dyDescent="0.2">
      <c r="A8" s="44"/>
      <c r="B8" s="50" t="s">
        <v>16</v>
      </c>
      <c r="C8" s="51"/>
      <c r="D8" s="51"/>
      <c r="E8" s="52"/>
    </row>
    <row r="9" spans="1:7" ht="15.75" customHeight="1" x14ac:dyDescent="0.2">
      <c r="A9" s="44">
        <v>1.1000000000000001</v>
      </c>
      <c r="B9" s="22" t="s">
        <v>58</v>
      </c>
      <c r="C9" s="73">
        <f>+'M. 40-60% Beleggingsregeling'!C11+'M. 40-60% Beleggingsregeling'!D11</f>
        <v>0</v>
      </c>
      <c r="D9" s="73">
        <f>+'M. 40-60% Beleggingsregeling'!E11</f>
        <v>0</v>
      </c>
      <c r="E9" s="73">
        <f>'M. 40-60% Beleggingsregeling'!F11</f>
        <v>0</v>
      </c>
    </row>
    <row r="10" spans="1:7" ht="15.75" customHeight="1" x14ac:dyDescent="0.2">
      <c r="A10" s="44">
        <v>1.2</v>
      </c>
      <c r="B10" s="22" t="s">
        <v>59</v>
      </c>
      <c r="C10" s="73">
        <f>+'M. 40-60% Beleggingsregeling'!C12+'M. 40-60% Beleggingsregeling'!D12</f>
        <v>0</v>
      </c>
      <c r="D10" s="73">
        <f>+'M. 40-60% Beleggingsregeling'!E12</f>
        <v>0</v>
      </c>
      <c r="E10" s="73">
        <f>'M. 40-60% Beleggingsregeling'!F12</f>
        <v>0</v>
      </c>
    </row>
    <row r="11" spans="1:7" ht="15.75" customHeight="1" x14ac:dyDescent="0.2">
      <c r="A11" s="44">
        <v>1.3</v>
      </c>
      <c r="B11" s="22" t="s">
        <v>60</v>
      </c>
      <c r="C11" s="73">
        <f>+'M. 40-60% Beleggingsregeling'!C13+'M. 40-60% Beleggingsregeling'!D13</f>
        <v>0</v>
      </c>
      <c r="D11" s="73">
        <f>+'M. 40-60% Beleggingsregeling'!E13</f>
        <v>0</v>
      </c>
      <c r="E11" s="73">
        <f>'M. 40-60% Beleggingsregeling'!F13</f>
        <v>0</v>
      </c>
    </row>
    <row r="12" spans="1:7" ht="15.75" customHeight="1" x14ac:dyDescent="0.2">
      <c r="A12" s="44">
        <v>1.4</v>
      </c>
      <c r="B12" s="22" t="s">
        <v>61</v>
      </c>
      <c r="C12" s="73">
        <f>+'M. 40-60% Beleggingsregeling'!C14+'M. 40-60% Beleggingsregeling'!D14</f>
        <v>0</v>
      </c>
      <c r="D12" s="73">
        <f>+'M. 40-60% Beleggingsregeling'!E14</f>
        <v>0</v>
      </c>
      <c r="E12" s="73">
        <f>'M. 40-60% Beleggingsregeling'!F14</f>
        <v>0</v>
      </c>
    </row>
    <row r="13" spans="1:7" ht="15.75" customHeight="1" x14ac:dyDescent="0.2">
      <c r="A13" s="44">
        <v>1.5</v>
      </c>
      <c r="B13" s="22" t="s">
        <v>219</v>
      </c>
      <c r="C13" s="73">
        <f>+'M. 40-60% Beleggingsregeling'!C15+'M. 40-60% Beleggingsregeling'!D15</f>
        <v>0</v>
      </c>
      <c r="D13" s="73">
        <f>+'M. 40-60% Beleggingsregeling'!E15</f>
        <v>0</v>
      </c>
      <c r="E13" s="73">
        <f>'M. 40-60% Beleggingsregeling'!F15</f>
        <v>0</v>
      </c>
    </row>
    <row r="14" spans="1:7" ht="15.75" customHeight="1" x14ac:dyDescent="0.2">
      <c r="A14" s="44"/>
      <c r="B14" s="22"/>
      <c r="C14" s="74"/>
      <c r="D14" s="74"/>
      <c r="E14" s="75"/>
    </row>
    <row r="15" spans="1:7" ht="15.75" customHeight="1" x14ac:dyDescent="0.2">
      <c r="A15" s="44"/>
      <c r="B15" s="50" t="s">
        <v>13</v>
      </c>
      <c r="C15" s="76"/>
      <c r="D15" s="76"/>
      <c r="E15" s="75"/>
      <c r="G15" s="138"/>
    </row>
    <row r="16" spans="1:7" ht="15.75" customHeight="1" x14ac:dyDescent="0.2">
      <c r="A16" s="44">
        <v>1.6</v>
      </c>
      <c r="B16" s="22" t="s">
        <v>62</v>
      </c>
      <c r="C16" s="73">
        <f>+'M. 40-60% Beleggingsregeling'!C18+'M. 40-60% Beleggingsregeling'!D18</f>
        <v>0</v>
      </c>
      <c r="D16" s="73">
        <f>+'M. 40-60% Beleggingsregeling'!E18</f>
        <v>0</v>
      </c>
      <c r="E16" s="73">
        <f>+'M. 40-60% Beleggingsregeling'!F18</f>
        <v>0</v>
      </c>
    </row>
    <row r="17" spans="1:5" ht="15.75" customHeight="1" x14ac:dyDescent="0.2">
      <c r="A17" s="44">
        <v>1.7</v>
      </c>
      <c r="B17" s="22" t="s">
        <v>63</v>
      </c>
      <c r="C17" s="73">
        <f>+'M. 40-60% Beleggingsregeling'!C19+'M. 40-60% Beleggingsregeling'!D19</f>
        <v>0</v>
      </c>
      <c r="D17" s="73">
        <f>+'M. 40-60% Beleggingsregeling'!E19</f>
        <v>0</v>
      </c>
      <c r="E17" s="73">
        <f>+'M. 40-60% Beleggingsregeling'!F19</f>
        <v>0</v>
      </c>
    </row>
    <row r="18" spans="1:5" ht="15.75" customHeight="1" x14ac:dyDescent="0.2">
      <c r="A18" s="44">
        <v>1.8</v>
      </c>
      <c r="B18" s="22" t="s">
        <v>64</v>
      </c>
      <c r="C18" s="73">
        <f>+'M. 40-60% Beleggingsregeling'!C20+'M. 40-60% Beleggingsregeling'!D20</f>
        <v>0</v>
      </c>
      <c r="D18" s="73">
        <f>+'M. 40-60% Beleggingsregeling'!E20</f>
        <v>0</v>
      </c>
      <c r="E18" s="73">
        <f>+'M. 40-60% Beleggingsregeling'!F20</f>
        <v>0</v>
      </c>
    </row>
    <row r="19" spans="1:5" ht="15.75" customHeight="1" x14ac:dyDescent="0.2">
      <c r="A19" s="44">
        <v>1.9</v>
      </c>
      <c r="B19" s="22" t="s">
        <v>222</v>
      </c>
      <c r="C19" s="73">
        <f>+'M. 40-60% Beleggingsregeling'!C21+'M. 40-60% Beleggingsregeling'!D21</f>
        <v>0</v>
      </c>
      <c r="D19" s="73">
        <f>+'M. 40-60% Beleggingsregeling'!E21</f>
        <v>0</v>
      </c>
      <c r="E19" s="73">
        <f>+'M. 40-60% Beleggingsregeling'!F21</f>
        <v>0</v>
      </c>
    </row>
    <row r="20" spans="1:5" ht="15.75" customHeight="1" x14ac:dyDescent="0.2">
      <c r="A20" s="54"/>
      <c r="B20" s="49" t="s">
        <v>65</v>
      </c>
      <c r="C20" s="77">
        <f>SUM(C9:C13)+SUM(C16:C19)</f>
        <v>0</v>
      </c>
      <c r="D20" s="77">
        <f>SUM(D9:D13)+SUM(D16:D19)</f>
        <v>0</v>
      </c>
      <c r="E20" s="73">
        <f>+'M. 40-60% Beleggingsregeling'!F23</f>
        <v>0</v>
      </c>
    </row>
    <row r="21" spans="1:5" ht="15.75" customHeight="1" x14ac:dyDescent="0.2">
      <c r="A21" s="44"/>
      <c r="B21" s="22"/>
      <c r="C21" s="75"/>
      <c r="D21" s="75"/>
      <c r="E21" s="75"/>
    </row>
    <row r="22" spans="1:5" ht="15.75" customHeight="1" x14ac:dyDescent="0.2">
      <c r="A22" s="48">
        <v>2</v>
      </c>
      <c r="B22" s="49" t="s">
        <v>190</v>
      </c>
      <c r="C22" s="78"/>
      <c r="D22" s="78"/>
      <c r="E22" s="75"/>
    </row>
    <row r="23" spans="1:5" ht="15.75" customHeight="1" x14ac:dyDescent="0.2">
      <c r="A23" s="44">
        <v>2.1</v>
      </c>
      <c r="B23" s="22" t="s">
        <v>66</v>
      </c>
      <c r="C23" s="110"/>
      <c r="D23" s="110"/>
      <c r="E23" s="73">
        <f>SUM(C23:D23)</f>
        <v>0</v>
      </c>
    </row>
    <row r="24" spans="1:5" ht="15.75" customHeight="1" x14ac:dyDescent="0.2">
      <c r="A24" s="44">
        <v>2.2000000000000002</v>
      </c>
      <c r="B24" s="22" t="s">
        <v>67</v>
      </c>
      <c r="C24" s="110"/>
      <c r="D24" s="110"/>
      <c r="E24" s="73">
        <f t="shared" ref="E24:E28" si="0">SUM(C24:D24)</f>
        <v>0</v>
      </c>
    </row>
    <row r="25" spans="1:5" ht="15.75" customHeight="1" x14ac:dyDescent="0.2">
      <c r="A25" s="44">
        <v>2.2999999999999998</v>
      </c>
      <c r="B25" s="22" t="s">
        <v>68</v>
      </c>
      <c r="C25" s="110"/>
      <c r="D25" s="110"/>
      <c r="E25" s="73">
        <f t="shared" si="0"/>
        <v>0</v>
      </c>
    </row>
    <row r="26" spans="1:5" ht="15.75" customHeight="1" x14ac:dyDescent="0.2">
      <c r="A26" s="44">
        <v>2.4</v>
      </c>
      <c r="B26" s="22" t="s">
        <v>69</v>
      </c>
      <c r="C26" s="110"/>
      <c r="D26" s="110"/>
      <c r="E26" s="73">
        <f t="shared" si="0"/>
        <v>0</v>
      </c>
    </row>
    <row r="27" spans="1:5" ht="15.75" customHeight="1" x14ac:dyDescent="0.2">
      <c r="A27" s="44">
        <v>2.5</v>
      </c>
      <c r="B27" s="22" t="s">
        <v>191</v>
      </c>
      <c r="C27" s="110"/>
      <c r="D27" s="110"/>
      <c r="E27" s="73">
        <f t="shared" si="0"/>
        <v>0</v>
      </c>
    </row>
    <row r="28" spans="1:5" ht="15.75" customHeight="1" x14ac:dyDescent="0.2">
      <c r="A28" s="54"/>
      <c r="B28" s="49" t="s">
        <v>65</v>
      </c>
      <c r="C28" s="77">
        <f>SUM(C23:C27)</f>
        <v>0</v>
      </c>
      <c r="D28" s="77">
        <f>SUM(D23:D27)</f>
        <v>0</v>
      </c>
      <c r="E28" s="77">
        <f t="shared" si="0"/>
        <v>0</v>
      </c>
    </row>
    <row r="29" spans="1:5" ht="15.75" customHeight="1" x14ac:dyDescent="0.2">
      <c r="A29" s="44"/>
      <c r="B29" s="22"/>
      <c r="C29" s="75"/>
      <c r="D29" s="75"/>
      <c r="E29" s="75"/>
    </row>
    <row r="30" spans="1:5" ht="15.75" customHeight="1" x14ac:dyDescent="0.2">
      <c r="A30" s="48">
        <v>3</v>
      </c>
      <c r="B30" s="49" t="s">
        <v>70</v>
      </c>
      <c r="C30" s="78"/>
      <c r="D30" s="78"/>
      <c r="E30" s="75"/>
    </row>
    <row r="31" spans="1:5" ht="15.75" customHeight="1" x14ac:dyDescent="0.2">
      <c r="A31" s="44">
        <v>3.1</v>
      </c>
      <c r="B31" s="22" t="s">
        <v>71</v>
      </c>
      <c r="C31" s="110"/>
      <c r="D31" s="110"/>
      <c r="E31" s="73">
        <f t="shared" ref="E31:E33" si="1">SUM(C31:D31)</f>
        <v>0</v>
      </c>
    </row>
    <row r="32" spans="1:5" ht="15.75" customHeight="1" x14ac:dyDescent="0.2">
      <c r="A32" s="44">
        <v>3.2</v>
      </c>
      <c r="B32" s="22" t="s">
        <v>72</v>
      </c>
      <c r="C32" s="110"/>
      <c r="D32" s="110"/>
      <c r="E32" s="73">
        <f t="shared" si="1"/>
        <v>0</v>
      </c>
    </row>
    <row r="33" spans="1:8" ht="15.75" customHeight="1" x14ac:dyDescent="0.2">
      <c r="A33" s="54"/>
      <c r="B33" s="49" t="s">
        <v>65</v>
      </c>
      <c r="C33" s="77">
        <f>SUM(C31:C32)</f>
        <v>0</v>
      </c>
      <c r="D33" s="77">
        <f>SUM(D31:D32)</f>
        <v>0</v>
      </c>
      <c r="E33" s="77">
        <f t="shared" si="1"/>
        <v>0</v>
      </c>
    </row>
    <row r="34" spans="1:8" ht="15.75" customHeight="1" x14ac:dyDescent="0.2">
      <c r="A34" s="44"/>
      <c r="B34" s="22"/>
      <c r="C34" s="75"/>
      <c r="D34" s="75"/>
      <c r="E34" s="75"/>
    </row>
    <row r="35" spans="1:8" ht="15.75" customHeight="1" x14ac:dyDescent="0.2">
      <c r="A35" s="48">
        <v>4</v>
      </c>
      <c r="B35" s="49" t="s">
        <v>73</v>
      </c>
      <c r="C35" s="78"/>
      <c r="D35" s="78"/>
      <c r="E35" s="75"/>
    </row>
    <row r="36" spans="1:8" ht="15.75" customHeight="1" x14ac:dyDescent="0.2">
      <c r="A36" s="44">
        <v>4.0999999999999996</v>
      </c>
      <c r="B36" s="22" t="s">
        <v>220</v>
      </c>
      <c r="C36" s="110"/>
      <c r="D36" s="110"/>
      <c r="E36" s="73">
        <f t="shared" ref="E36:E38" si="2">SUM(C36:D36)</f>
        <v>0</v>
      </c>
    </row>
    <row r="37" spans="1:8" ht="15.75" customHeight="1" x14ac:dyDescent="0.2">
      <c r="A37" s="44">
        <v>4.2</v>
      </c>
      <c r="B37" s="22" t="s">
        <v>221</v>
      </c>
      <c r="C37" s="110"/>
      <c r="D37" s="110"/>
      <c r="E37" s="73">
        <f t="shared" si="2"/>
        <v>0</v>
      </c>
      <c r="H37" s="139"/>
    </row>
    <row r="38" spans="1:8" ht="15.75" customHeight="1" x14ac:dyDescent="0.2">
      <c r="A38" s="54"/>
      <c r="B38" s="49" t="s">
        <v>65</v>
      </c>
      <c r="C38" s="77">
        <f>SUM(C36:C37)</f>
        <v>0</v>
      </c>
      <c r="D38" s="77">
        <f>SUM(D36:D37)</f>
        <v>0</v>
      </c>
      <c r="E38" s="77">
        <f t="shared" si="2"/>
        <v>0</v>
      </c>
      <c r="H38" s="139"/>
    </row>
    <row r="39" spans="1:8" ht="15.75" customHeight="1" x14ac:dyDescent="0.2">
      <c r="A39" s="44"/>
      <c r="B39" s="22"/>
      <c r="C39" s="75"/>
      <c r="D39" s="75"/>
      <c r="E39" s="75"/>
      <c r="H39" s="139"/>
    </row>
    <row r="40" spans="1:8" ht="15.75" customHeight="1" x14ac:dyDescent="0.2">
      <c r="A40" s="48">
        <v>5</v>
      </c>
      <c r="B40" s="49" t="s">
        <v>192</v>
      </c>
      <c r="C40" s="78"/>
      <c r="D40" s="78"/>
      <c r="E40" s="75"/>
      <c r="H40" s="139"/>
    </row>
    <row r="41" spans="1:8" ht="15.75" customHeight="1" x14ac:dyDescent="0.2">
      <c r="A41" s="44">
        <v>5.0999999999999996</v>
      </c>
      <c r="B41" s="22" t="s">
        <v>74</v>
      </c>
      <c r="C41" s="110"/>
      <c r="D41" s="110"/>
      <c r="E41" s="73">
        <f t="shared" ref="E41:E44" si="3">SUM(C41:D41)</f>
        <v>0</v>
      </c>
      <c r="H41" s="139"/>
    </row>
    <row r="42" spans="1:8" ht="15.75" customHeight="1" x14ac:dyDescent="0.2">
      <c r="A42" s="44">
        <v>5.2</v>
      </c>
      <c r="B42" s="22" t="s">
        <v>75</v>
      </c>
      <c r="C42" s="110"/>
      <c r="D42" s="110"/>
      <c r="E42" s="73">
        <f t="shared" si="3"/>
        <v>0</v>
      </c>
    </row>
    <row r="43" spans="1:8" ht="15.75" customHeight="1" x14ac:dyDescent="0.2">
      <c r="A43" s="44">
        <v>5.3</v>
      </c>
      <c r="B43" s="22" t="s">
        <v>76</v>
      </c>
      <c r="C43" s="110"/>
      <c r="D43" s="110"/>
      <c r="E43" s="73">
        <f t="shared" si="3"/>
        <v>0</v>
      </c>
    </row>
    <row r="44" spans="1:8" ht="15.75" customHeight="1" x14ac:dyDescent="0.2">
      <c r="A44" s="54"/>
      <c r="B44" s="49" t="s">
        <v>65</v>
      </c>
      <c r="C44" s="77">
        <f>SUM(C41:C43)</f>
        <v>0</v>
      </c>
      <c r="D44" s="77">
        <f>SUM(D41:D43)</f>
        <v>0</v>
      </c>
      <c r="E44" s="77">
        <f t="shared" si="3"/>
        <v>0</v>
      </c>
    </row>
    <row r="45" spans="1:8" ht="15.75" customHeight="1" x14ac:dyDescent="0.2">
      <c r="A45" s="54"/>
      <c r="B45" s="22"/>
      <c r="C45" s="75"/>
      <c r="D45" s="75"/>
      <c r="E45" s="75"/>
    </row>
    <row r="46" spans="1:8" ht="15.75" customHeight="1" x14ac:dyDescent="0.2">
      <c r="A46" s="48">
        <v>6</v>
      </c>
      <c r="B46" s="49" t="s">
        <v>193</v>
      </c>
      <c r="C46" s="78"/>
      <c r="D46" s="78"/>
      <c r="E46" s="75"/>
    </row>
    <row r="47" spans="1:8" ht="15.75" customHeight="1" x14ac:dyDescent="0.2">
      <c r="A47" s="44">
        <v>6.1</v>
      </c>
      <c r="B47" s="22" t="s">
        <v>77</v>
      </c>
      <c r="C47" s="110"/>
      <c r="D47" s="110"/>
      <c r="E47" s="73">
        <f t="shared" ref="E47:E49" si="4">SUM(C47:D47)</f>
        <v>0</v>
      </c>
    </row>
    <row r="48" spans="1:8" ht="15.75" customHeight="1" x14ac:dyDescent="0.2">
      <c r="A48" s="44">
        <v>6.2</v>
      </c>
      <c r="B48" s="22" t="s">
        <v>78</v>
      </c>
      <c r="C48" s="110"/>
      <c r="D48" s="110"/>
      <c r="E48" s="73">
        <f t="shared" si="4"/>
        <v>0</v>
      </c>
    </row>
    <row r="49" spans="1:5" ht="15.75" customHeight="1" x14ac:dyDescent="0.2">
      <c r="A49" s="44"/>
      <c r="B49" s="49" t="s">
        <v>65</v>
      </c>
      <c r="C49" s="77">
        <f>SUM(C47:C48)</f>
        <v>0</v>
      </c>
      <c r="D49" s="77">
        <f>SUM(D47:D48)</f>
        <v>0</v>
      </c>
      <c r="E49" s="77">
        <f t="shared" si="4"/>
        <v>0</v>
      </c>
    </row>
  </sheetData>
  <sheetProtection algorithmName="SHA-512" hashValue="kWUAj21h0nRtkfGNJT+S/VAqvt7jJbpOEzztWOoHbb2zvMIB0vedv6dU+I+Oy7UCGqjfO4oecccdQCYVhRXFYw==" saltValue="C3S+om0Tlio1Kn0mF/DFCA==" spinCount="100000" sheet="1" objects="1" scenarios="1"/>
  <mergeCells count="4">
    <mergeCell ref="A1:E1"/>
    <mergeCell ref="A2:E2"/>
    <mergeCell ref="C4:E4"/>
    <mergeCell ref="C5:E5"/>
  </mergeCells>
  <printOptions horizontalCentered="1"/>
  <pageMargins left="0.7" right="0.7" top="0.75" bottom="0.75" header="0.3"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22"/>
  <sheetViews>
    <sheetView showGridLines="0" zoomScaleNormal="100" workbookViewId="0">
      <selection activeCell="C8" sqref="C8"/>
    </sheetView>
  </sheetViews>
  <sheetFormatPr defaultColWidth="0" defaultRowHeight="12.75" zeroHeight="1" x14ac:dyDescent="0.2"/>
  <cols>
    <col min="1" max="1" width="6.85546875" style="2" customWidth="1"/>
    <col min="2" max="2" width="54" style="2" customWidth="1"/>
    <col min="3" max="4" width="14.7109375" style="201" customWidth="1"/>
    <col min="5" max="5" width="14.7109375" style="2" customWidth="1"/>
    <col min="6" max="16384" width="9.140625" style="2" hidden="1"/>
  </cols>
  <sheetData>
    <row r="1" spans="1:5" ht="15.75" customHeight="1" x14ac:dyDescent="0.2">
      <c r="A1" s="210" t="s">
        <v>85</v>
      </c>
      <c r="B1" s="210"/>
      <c r="C1" s="210"/>
      <c r="D1" s="210"/>
      <c r="E1" s="210"/>
    </row>
    <row r="2" spans="1:5" ht="15.75" hidden="1" customHeight="1" x14ac:dyDescent="0.2">
      <c r="A2" s="210"/>
      <c r="B2" s="210"/>
      <c r="C2" s="210"/>
      <c r="D2" s="210"/>
      <c r="E2" s="210"/>
    </row>
    <row r="3" spans="1:5" ht="15.75" customHeight="1" x14ac:dyDescent="0.2">
      <c r="A3" s="4"/>
    </row>
    <row r="4" spans="1:5" ht="15.75" customHeight="1" x14ac:dyDescent="0.2">
      <c r="A4" s="180"/>
      <c r="B4" s="181"/>
      <c r="C4" s="211" t="s">
        <v>215</v>
      </c>
      <c r="D4" s="211"/>
      <c r="E4" s="211"/>
    </row>
    <row r="5" spans="1:5" ht="15.75" customHeight="1" x14ac:dyDescent="0.2">
      <c r="A5" s="184"/>
      <c r="B5" s="185"/>
      <c r="C5" s="211" t="s">
        <v>187</v>
      </c>
      <c r="D5" s="211"/>
      <c r="E5" s="211"/>
    </row>
    <row r="6" spans="1:5" ht="15.75" customHeight="1" x14ac:dyDescent="0.2">
      <c r="A6" s="182"/>
      <c r="B6" s="183"/>
      <c r="C6" s="202" t="s">
        <v>217</v>
      </c>
      <c r="D6" s="202" t="s">
        <v>218</v>
      </c>
      <c r="E6" s="39" t="s">
        <v>20</v>
      </c>
    </row>
    <row r="7" spans="1:5" ht="15.75" customHeight="1" x14ac:dyDescent="0.2">
      <c r="A7" s="48">
        <v>7</v>
      </c>
      <c r="B7" s="49" t="s">
        <v>194</v>
      </c>
      <c r="C7" s="203"/>
      <c r="D7" s="203"/>
      <c r="E7" s="22"/>
    </row>
    <row r="8" spans="1:5" ht="15.75" customHeight="1" x14ac:dyDescent="0.2">
      <c r="A8" s="44">
        <v>7.1</v>
      </c>
      <c r="B8" s="22" t="s">
        <v>223</v>
      </c>
      <c r="C8" s="204"/>
      <c r="D8" s="204"/>
      <c r="E8" s="79">
        <f>SUM(C8:D8)</f>
        <v>0</v>
      </c>
    </row>
    <row r="9" spans="1:5" ht="15.75" customHeight="1" x14ac:dyDescent="0.2">
      <c r="A9" s="44">
        <v>7.2</v>
      </c>
      <c r="B9" s="22" t="s">
        <v>80</v>
      </c>
      <c r="C9" s="204"/>
      <c r="D9" s="204"/>
      <c r="E9" s="79">
        <f t="shared" ref="E9:E11" si="0">SUM(C9:D9)</f>
        <v>0</v>
      </c>
    </row>
    <row r="10" spans="1:5" ht="15.75" customHeight="1" x14ac:dyDescent="0.2">
      <c r="A10" s="44">
        <v>7.3</v>
      </c>
      <c r="B10" s="22" t="s">
        <v>216</v>
      </c>
      <c r="C10" s="204"/>
      <c r="D10" s="204"/>
      <c r="E10" s="79">
        <f t="shared" si="0"/>
        <v>0</v>
      </c>
    </row>
    <row r="11" spans="1:5" ht="15.75" customHeight="1" x14ac:dyDescent="0.2">
      <c r="A11" s="54"/>
      <c r="B11" s="49" t="s">
        <v>65</v>
      </c>
      <c r="C11" s="205">
        <f>SUM(C8:C10)</f>
        <v>0</v>
      </c>
      <c r="D11" s="205">
        <f>SUM(D8:D10)</f>
        <v>0</v>
      </c>
      <c r="E11" s="93">
        <f t="shared" si="0"/>
        <v>0</v>
      </c>
    </row>
    <row r="12" spans="1:5" ht="15.75" customHeight="1" x14ac:dyDescent="0.2">
      <c r="A12" s="44"/>
      <c r="B12" s="22"/>
      <c r="C12" s="206"/>
      <c r="D12" s="206"/>
      <c r="E12" s="80"/>
    </row>
    <row r="13" spans="1:5" ht="15.75" customHeight="1" x14ac:dyDescent="0.2">
      <c r="A13" s="48">
        <v>8</v>
      </c>
      <c r="B13" s="49" t="s">
        <v>195</v>
      </c>
      <c r="C13" s="207"/>
      <c r="D13" s="207"/>
      <c r="E13" s="80"/>
    </row>
    <row r="14" spans="1:5" ht="15.75" customHeight="1" x14ac:dyDescent="0.2">
      <c r="A14" s="44">
        <v>8.1</v>
      </c>
      <c r="B14" s="22" t="s">
        <v>224</v>
      </c>
      <c r="C14" s="204"/>
      <c r="D14" s="204"/>
      <c r="E14" s="79">
        <f>SUM(C14:D14)</f>
        <v>0</v>
      </c>
    </row>
    <row r="15" spans="1:5" ht="15.75" customHeight="1" x14ac:dyDescent="0.2">
      <c r="A15" s="44">
        <v>8.1999999999999993</v>
      </c>
      <c r="B15" s="22" t="s">
        <v>81</v>
      </c>
      <c r="C15" s="204"/>
      <c r="D15" s="204"/>
      <c r="E15" s="79">
        <f t="shared" ref="E15:E17" si="1">SUM(C15:D15)</f>
        <v>0</v>
      </c>
    </row>
    <row r="16" spans="1:5" ht="15.75" customHeight="1" x14ac:dyDescent="0.2">
      <c r="A16" s="44">
        <v>8.3000000000000007</v>
      </c>
      <c r="B16" s="22" t="s">
        <v>82</v>
      </c>
      <c r="C16" s="204"/>
      <c r="D16" s="204"/>
      <c r="E16" s="79">
        <f t="shared" si="1"/>
        <v>0</v>
      </c>
    </row>
    <row r="17" spans="1:5" ht="15.75" customHeight="1" x14ac:dyDescent="0.2">
      <c r="A17" s="44">
        <v>8.4</v>
      </c>
      <c r="B17" s="22" t="s">
        <v>19</v>
      </c>
      <c r="C17" s="204"/>
      <c r="D17" s="204"/>
      <c r="E17" s="79">
        <f t="shared" si="1"/>
        <v>0</v>
      </c>
    </row>
    <row r="18" spans="1:5" ht="15.75" customHeight="1" x14ac:dyDescent="0.2">
      <c r="A18" s="54"/>
      <c r="B18" s="49" t="s">
        <v>65</v>
      </c>
      <c r="C18" s="205">
        <f>SUM(C14:C17)</f>
        <v>0</v>
      </c>
      <c r="D18" s="205">
        <f>SUM(D14:D17)</f>
        <v>0</v>
      </c>
      <c r="E18" s="93">
        <f>SUM(C18:D18)</f>
        <v>0</v>
      </c>
    </row>
    <row r="19" spans="1:5" ht="15.75" customHeight="1" x14ac:dyDescent="0.2">
      <c r="A19" s="44"/>
      <c r="B19" s="22"/>
      <c r="C19" s="206"/>
      <c r="D19" s="206"/>
      <c r="E19" s="80"/>
    </row>
    <row r="20" spans="1:5" ht="15.75" customHeight="1" x14ac:dyDescent="0.2">
      <c r="A20" s="48">
        <v>9</v>
      </c>
      <c r="B20" s="49" t="s">
        <v>196</v>
      </c>
      <c r="C20" s="207"/>
      <c r="D20" s="207"/>
      <c r="E20" s="80"/>
    </row>
    <row r="21" spans="1:5" ht="30" customHeight="1" x14ac:dyDescent="0.2">
      <c r="A21" s="44">
        <v>9.1</v>
      </c>
      <c r="B21" s="18" t="s">
        <v>83</v>
      </c>
      <c r="C21" s="208"/>
      <c r="D21" s="208"/>
      <c r="E21" s="79">
        <f>SUM(C21:D21)</f>
        <v>0</v>
      </c>
    </row>
    <row r="22" spans="1:5" ht="45" customHeight="1" x14ac:dyDescent="0.2">
      <c r="A22" s="44">
        <v>9.1999999999999993</v>
      </c>
      <c r="B22" s="18" t="s">
        <v>84</v>
      </c>
      <c r="C22" s="208"/>
      <c r="D22" s="208"/>
      <c r="E22" s="79">
        <f>SUM(C22:D22)</f>
        <v>0</v>
      </c>
    </row>
  </sheetData>
  <sheetProtection algorithmName="SHA-512" hashValue="RvU8OoclgbsLgXZDPKAbyQ1gl4QCE3BgkOusm6h+UlL39hvA8zijyHsWx6tOTsr5LmrbWA7Na8Khw0AW2Xm8SA==" saltValue="lQnMLcNjiCkXSvW12uKDIA==" spinCount="100000" sheet="1" objects="1" scenarios="1"/>
  <mergeCells count="4">
    <mergeCell ref="A1:E1"/>
    <mergeCell ref="A2:E2"/>
    <mergeCell ref="C4:E4"/>
    <mergeCell ref="C5:E5"/>
  </mergeCells>
  <printOptions horizontalCentered="1"/>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39"/>
  <sheetViews>
    <sheetView showGridLines="0" zoomScaleNormal="100" workbookViewId="0">
      <selection activeCell="C7" sqref="C7"/>
    </sheetView>
  </sheetViews>
  <sheetFormatPr defaultColWidth="0" defaultRowHeight="12.75" zeroHeight="1" x14ac:dyDescent="0.2"/>
  <cols>
    <col min="1" max="1" width="6.85546875" style="140" customWidth="1"/>
    <col min="2" max="2" width="47.42578125" style="140" bestFit="1" customWidth="1"/>
    <col min="3" max="3" width="14.7109375" style="140" customWidth="1"/>
    <col min="4" max="16384" width="9.140625" style="140" hidden="1"/>
  </cols>
  <sheetData>
    <row r="1" spans="1:3" ht="15.75" customHeight="1" x14ac:dyDescent="0.2">
      <c r="A1" s="212" t="s">
        <v>99</v>
      </c>
      <c r="B1" s="212"/>
      <c r="C1" s="212"/>
    </row>
    <row r="2" spans="1:3" ht="15.75" hidden="1" customHeight="1" x14ac:dyDescent="0.2">
      <c r="A2" s="212"/>
      <c r="B2" s="212"/>
      <c r="C2" s="212"/>
    </row>
    <row r="3" spans="1:3" ht="15.75" customHeight="1" x14ac:dyDescent="0.2">
      <c r="A3" s="118"/>
    </row>
    <row r="4" spans="1:3" ht="15.75" customHeight="1" x14ac:dyDescent="0.2">
      <c r="A4" s="186"/>
      <c r="B4" s="187"/>
      <c r="C4" s="119" t="s">
        <v>215</v>
      </c>
    </row>
    <row r="5" spans="1:3" ht="15.75" customHeight="1" x14ac:dyDescent="0.2">
      <c r="A5" s="188"/>
      <c r="B5" s="189"/>
      <c r="C5" s="119" t="s">
        <v>189</v>
      </c>
    </row>
    <row r="6" spans="1:3" ht="15.75" customHeight="1" x14ac:dyDescent="0.2">
      <c r="A6" s="120">
        <v>1.1000000000000001</v>
      </c>
      <c r="B6" s="121" t="s">
        <v>197</v>
      </c>
      <c r="C6" s="121"/>
    </row>
    <row r="7" spans="1:3" ht="15.75" customHeight="1" x14ac:dyDescent="0.2">
      <c r="A7" s="122">
        <v>1.1100000000000001</v>
      </c>
      <c r="B7" s="123" t="s">
        <v>86</v>
      </c>
      <c r="C7" s="111"/>
    </row>
    <row r="8" spans="1:3" ht="15.75" customHeight="1" x14ac:dyDescent="0.2">
      <c r="A8" s="122">
        <v>1.1200000000000001</v>
      </c>
      <c r="B8" s="123" t="s">
        <v>198</v>
      </c>
      <c r="C8" s="111"/>
    </row>
    <row r="9" spans="1:3" ht="15.75" customHeight="1" x14ac:dyDescent="0.2">
      <c r="A9" s="122">
        <v>1.1299999999999999</v>
      </c>
      <c r="B9" s="123" t="s">
        <v>87</v>
      </c>
      <c r="C9" s="111"/>
    </row>
    <row r="10" spans="1:3" ht="15.75" customHeight="1" x14ac:dyDescent="0.2">
      <c r="A10" s="122">
        <v>1.1399999999999999</v>
      </c>
      <c r="B10" s="123" t="s">
        <v>199</v>
      </c>
      <c r="C10" s="111"/>
    </row>
    <row r="11" spans="1:3" ht="15.75" customHeight="1" x14ac:dyDescent="0.2">
      <c r="A11" s="122">
        <v>1.1499999999999999</v>
      </c>
      <c r="B11" s="123" t="s">
        <v>200</v>
      </c>
      <c r="C11" s="111"/>
    </row>
    <row r="12" spans="1:3" ht="15.75" customHeight="1" x14ac:dyDescent="0.2">
      <c r="A12" s="122">
        <v>1.1599999999999999</v>
      </c>
      <c r="B12" s="123" t="s">
        <v>201</v>
      </c>
      <c r="C12" s="111"/>
    </row>
    <row r="13" spans="1:3" ht="15.75" customHeight="1" x14ac:dyDescent="0.2">
      <c r="A13" s="122">
        <v>1.17</v>
      </c>
      <c r="B13" s="123" t="s">
        <v>88</v>
      </c>
      <c r="C13" s="111"/>
    </row>
    <row r="14" spans="1:3" ht="15.75" customHeight="1" x14ac:dyDescent="0.2">
      <c r="A14" s="124"/>
      <c r="B14" s="121" t="s">
        <v>65</v>
      </c>
      <c r="C14" s="152">
        <f>SUM(C7:C13)</f>
        <v>0</v>
      </c>
    </row>
    <row r="15" spans="1:3" ht="15.75" customHeight="1" x14ac:dyDescent="0.2">
      <c r="A15" s="122"/>
      <c r="B15" s="123"/>
      <c r="C15" s="125"/>
    </row>
    <row r="16" spans="1:3" ht="15.75" customHeight="1" x14ac:dyDescent="0.2">
      <c r="A16" s="120">
        <v>1.2</v>
      </c>
      <c r="B16" s="121" t="s">
        <v>202</v>
      </c>
      <c r="C16" s="125"/>
    </row>
    <row r="17" spans="1:3" ht="15.75" customHeight="1" x14ac:dyDescent="0.2">
      <c r="A17" s="122">
        <v>1.21</v>
      </c>
      <c r="B17" s="123" t="s">
        <v>89</v>
      </c>
      <c r="C17" s="111"/>
    </row>
    <row r="18" spans="1:3" ht="15.75" customHeight="1" x14ac:dyDescent="0.2">
      <c r="A18" s="122">
        <v>1.22</v>
      </c>
      <c r="B18" s="123" t="s">
        <v>90</v>
      </c>
      <c r="C18" s="111"/>
    </row>
    <row r="19" spans="1:3" ht="15.75" customHeight="1" x14ac:dyDescent="0.2">
      <c r="A19" s="122">
        <v>1.23</v>
      </c>
      <c r="B19" s="123" t="s">
        <v>91</v>
      </c>
      <c r="C19" s="111"/>
    </row>
    <row r="20" spans="1:3" ht="15.75" customHeight="1" x14ac:dyDescent="0.2">
      <c r="A20" s="122">
        <v>1.24</v>
      </c>
      <c r="B20" s="123" t="s">
        <v>92</v>
      </c>
      <c r="C20" s="111"/>
    </row>
    <row r="21" spans="1:3" ht="15.75" customHeight="1" x14ac:dyDescent="0.2">
      <c r="A21" s="124"/>
      <c r="B21" s="121" t="s">
        <v>65</v>
      </c>
      <c r="C21" s="152">
        <f>SUM(C17:C20)</f>
        <v>0</v>
      </c>
    </row>
    <row r="22" spans="1:3" ht="15.75" customHeight="1" x14ac:dyDescent="0.2">
      <c r="A22" s="122"/>
      <c r="B22" s="123"/>
      <c r="C22" s="125"/>
    </row>
    <row r="23" spans="1:3" ht="15.75" customHeight="1" x14ac:dyDescent="0.2">
      <c r="A23" s="120">
        <v>2</v>
      </c>
      <c r="B23" s="121" t="s">
        <v>203</v>
      </c>
      <c r="C23" s="125"/>
    </row>
    <row r="24" spans="1:3" ht="15.75" customHeight="1" x14ac:dyDescent="0.2">
      <c r="A24" s="122">
        <v>2.1</v>
      </c>
      <c r="B24" s="123" t="s">
        <v>93</v>
      </c>
      <c r="C24" s="111"/>
    </row>
    <row r="25" spans="1:3" ht="15.75" customHeight="1" x14ac:dyDescent="0.2">
      <c r="A25" s="122">
        <v>2.2000000000000002</v>
      </c>
      <c r="B25" s="123" t="s">
        <v>94</v>
      </c>
      <c r="C25" s="111"/>
    </row>
    <row r="26" spans="1:3" ht="15.75" customHeight="1" x14ac:dyDescent="0.2">
      <c r="A26" s="122">
        <v>2.2999999999999998</v>
      </c>
      <c r="B26" s="123" t="s">
        <v>95</v>
      </c>
      <c r="C26" s="111"/>
    </row>
    <row r="27" spans="1:3" ht="15.75" customHeight="1" x14ac:dyDescent="0.2">
      <c r="A27" s="122">
        <v>2.4</v>
      </c>
      <c r="B27" s="123" t="s">
        <v>92</v>
      </c>
      <c r="C27" s="111"/>
    </row>
    <row r="28" spans="1:3" ht="15.75" customHeight="1" x14ac:dyDescent="0.2">
      <c r="A28" s="122"/>
      <c r="B28" s="121" t="s">
        <v>65</v>
      </c>
      <c r="C28" s="152">
        <f>SUM(C24:C27)</f>
        <v>0</v>
      </c>
    </row>
    <row r="29" spans="1:3" ht="15.75" customHeight="1" x14ac:dyDescent="0.2">
      <c r="A29" s="122"/>
      <c r="B29" s="121"/>
      <c r="C29" s="125"/>
    </row>
    <row r="30" spans="1:3" ht="15.75" customHeight="1" x14ac:dyDescent="0.2">
      <c r="A30" s="120">
        <v>3</v>
      </c>
      <c r="B30" s="121" t="s">
        <v>204</v>
      </c>
      <c r="C30" s="125"/>
    </row>
    <row r="31" spans="1:3" ht="15.75" customHeight="1" x14ac:dyDescent="0.2">
      <c r="A31" s="122">
        <v>3.1</v>
      </c>
      <c r="B31" s="123" t="s">
        <v>206</v>
      </c>
      <c r="C31" s="111"/>
    </row>
    <row r="32" spans="1:3" ht="15.75" customHeight="1" x14ac:dyDescent="0.2">
      <c r="A32" s="122">
        <v>3.2</v>
      </c>
      <c r="B32" s="123" t="s">
        <v>96</v>
      </c>
      <c r="C32" s="111"/>
    </row>
    <row r="33" spans="1:3" ht="15.75" customHeight="1" x14ac:dyDescent="0.2">
      <c r="A33" s="122">
        <v>3.3</v>
      </c>
      <c r="B33" s="123" t="s">
        <v>92</v>
      </c>
      <c r="C33" s="111"/>
    </row>
    <row r="34" spans="1:3" ht="15.75" customHeight="1" x14ac:dyDescent="0.2">
      <c r="A34" s="126"/>
      <c r="B34" s="121" t="s">
        <v>65</v>
      </c>
      <c r="C34" s="152">
        <f>SUM(C31:C33)</f>
        <v>0</v>
      </c>
    </row>
    <row r="35" spans="1:3" ht="15.75" customHeight="1" x14ac:dyDescent="0.2">
      <c r="A35" s="122"/>
      <c r="B35" s="121"/>
      <c r="C35" s="125"/>
    </row>
    <row r="36" spans="1:3" ht="15.75" customHeight="1" x14ac:dyDescent="0.2">
      <c r="A36" s="120">
        <v>4</v>
      </c>
      <c r="B36" s="121" t="s">
        <v>205</v>
      </c>
      <c r="C36" s="125"/>
    </row>
    <row r="37" spans="1:3" ht="15.75" customHeight="1" x14ac:dyDescent="0.2">
      <c r="A37" s="122">
        <v>4.0999999999999996</v>
      </c>
      <c r="B37" s="123" t="s">
        <v>97</v>
      </c>
      <c r="C37" s="111"/>
    </row>
    <row r="38" spans="1:3" ht="15.75" customHeight="1" x14ac:dyDescent="0.2">
      <c r="A38" s="122">
        <v>4.2</v>
      </c>
      <c r="B38" s="123" t="s">
        <v>98</v>
      </c>
      <c r="C38" s="111"/>
    </row>
    <row r="39" spans="1:3" ht="15.75" customHeight="1" x14ac:dyDescent="0.2">
      <c r="A39" s="124"/>
      <c r="B39" s="121" t="s">
        <v>65</v>
      </c>
      <c r="C39" s="152">
        <f>C37-C38</f>
        <v>0</v>
      </c>
    </row>
  </sheetData>
  <sheetProtection algorithmName="SHA-512" hashValue="Km1H/Uctur66SP5Qwdz6xZOw6ER4drw/DNZIygr8UDw3ltN0rpgirGXmoqMcsDaMgk7R6Sc4YxCHZpwvJmmQsA==" saltValue="Lbtr1RpBHGgOII+hr/V8qA==" spinCount="100000" sheet="1" objects="1" scenarios="1"/>
  <mergeCells count="2">
    <mergeCell ref="A1:C1"/>
    <mergeCell ref="A2:C2"/>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32"/>
  <sheetViews>
    <sheetView showGridLines="0" zoomScaleNormal="100" workbookViewId="0">
      <selection activeCell="C7" sqref="C7"/>
    </sheetView>
  </sheetViews>
  <sheetFormatPr defaultColWidth="0" defaultRowHeight="12.75" zeroHeight="1" x14ac:dyDescent="0.2"/>
  <cols>
    <col min="1" max="1" width="6.85546875" style="2" customWidth="1"/>
    <col min="2" max="2" width="50.7109375" style="2" bestFit="1" customWidth="1"/>
    <col min="3" max="3" width="14.7109375" style="2" customWidth="1"/>
    <col min="4" max="16384" width="9.140625" style="2" hidden="1"/>
  </cols>
  <sheetData>
    <row r="1" spans="1:3" ht="15.75" customHeight="1" x14ac:dyDescent="0.2">
      <c r="A1" s="210" t="s">
        <v>119</v>
      </c>
      <c r="B1" s="210"/>
      <c r="C1" s="210"/>
    </row>
    <row r="2" spans="1:3" ht="15.75" hidden="1" customHeight="1" x14ac:dyDescent="0.2">
      <c r="A2" s="210"/>
      <c r="B2" s="210"/>
      <c r="C2" s="210"/>
    </row>
    <row r="3" spans="1:3" ht="15.75" customHeight="1" x14ac:dyDescent="0.2">
      <c r="A3" s="4"/>
    </row>
    <row r="4" spans="1:3" ht="15.75" customHeight="1" x14ac:dyDescent="0.2">
      <c r="A4" s="180"/>
      <c r="B4" s="181"/>
      <c r="C4" s="129" t="s">
        <v>215</v>
      </c>
    </row>
    <row r="5" spans="1:3" ht="15.75" customHeight="1" x14ac:dyDescent="0.2">
      <c r="A5" s="182"/>
      <c r="B5" s="183"/>
      <c r="C5" s="129" t="s">
        <v>189</v>
      </c>
    </row>
    <row r="6" spans="1:3" ht="15.75" customHeight="1" x14ac:dyDescent="0.2">
      <c r="A6" s="48">
        <v>5</v>
      </c>
      <c r="B6" s="49" t="s">
        <v>214</v>
      </c>
      <c r="C6" s="49"/>
    </row>
    <row r="7" spans="1:3" ht="15.75" customHeight="1" x14ac:dyDescent="0.2">
      <c r="A7" s="44">
        <v>5.0999999999999996</v>
      </c>
      <c r="B7" s="22" t="s">
        <v>100</v>
      </c>
      <c r="C7" s="111"/>
    </row>
    <row r="8" spans="1:3" ht="15.75" customHeight="1" x14ac:dyDescent="0.2">
      <c r="A8" s="44">
        <v>5.2</v>
      </c>
      <c r="B8" s="22" t="s">
        <v>101</v>
      </c>
      <c r="C8" s="111"/>
    </row>
    <row r="9" spans="1:3" ht="15.75" customHeight="1" x14ac:dyDescent="0.2">
      <c r="A9" s="44">
        <v>5.3</v>
      </c>
      <c r="B9" s="22" t="s">
        <v>102</v>
      </c>
      <c r="C9" s="111"/>
    </row>
    <row r="10" spans="1:3" ht="15.75" customHeight="1" x14ac:dyDescent="0.2">
      <c r="A10" s="44">
        <v>5.4</v>
      </c>
      <c r="B10" s="22" t="s">
        <v>103</v>
      </c>
      <c r="C10" s="111"/>
    </row>
    <row r="11" spans="1:3" ht="15.75" customHeight="1" x14ac:dyDescent="0.2">
      <c r="A11" s="44">
        <v>5.5</v>
      </c>
      <c r="B11" s="22" t="s">
        <v>104</v>
      </c>
      <c r="C11" s="111"/>
    </row>
    <row r="12" spans="1:3" ht="15.75" customHeight="1" x14ac:dyDescent="0.2">
      <c r="A12" s="44">
        <v>5.6</v>
      </c>
      <c r="B12" s="22" t="s">
        <v>105</v>
      </c>
      <c r="C12" s="111"/>
    </row>
    <row r="13" spans="1:3" ht="15.75" customHeight="1" x14ac:dyDescent="0.2">
      <c r="A13" s="44">
        <v>5.7</v>
      </c>
      <c r="B13" s="22" t="s">
        <v>106</v>
      </c>
      <c r="C13" s="111"/>
    </row>
    <row r="14" spans="1:3" ht="15.75" customHeight="1" x14ac:dyDescent="0.2">
      <c r="A14" s="54"/>
      <c r="B14" s="49" t="s">
        <v>65</v>
      </c>
      <c r="C14" s="92">
        <f>SUM(C7:C13)</f>
        <v>0</v>
      </c>
    </row>
    <row r="15" spans="1:3" ht="15.75" customHeight="1" x14ac:dyDescent="0.2">
      <c r="A15" s="44"/>
      <c r="B15" s="22"/>
      <c r="C15" s="52"/>
    </row>
    <row r="16" spans="1:3" ht="15.75" customHeight="1" x14ac:dyDescent="0.2">
      <c r="A16" s="48">
        <v>6</v>
      </c>
      <c r="B16" s="49" t="s">
        <v>207</v>
      </c>
      <c r="C16" s="52"/>
    </row>
    <row r="17" spans="1:3" ht="15.75" customHeight="1" x14ac:dyDescent="0.2">
      <c r="A17" s="44">
        <v>6.1</v>
      </c>
      <c r="B17" s="22" t="s">
        <v>107</v>
      </c>
      <c r="C17" s="111"/>
    </row>
    <row r="18" spans="1:3" ht="15.75" customHeight="1" x14ac:dyDescent="0.2">
      <c r="A18" s="44">
        <v>6.2</v>
      </c>
      <c r="B18" s="22" t="s">
        <v>108</v>
      </c>
      <c r="C18" s="111"/>
    </row>
    <row r="19" spans="1:3" ht="15.75" customHeight="1" x14ac:dyDescent="0.2">
      <c r="A19" s="54"/>
      <c r="B19" s="49" t="s">
        <v>65</v>
      </c>
      <c r="C19" s="92">
        <f>SUM(C17:C18)</f>
        <v>0</v>
      </c>
    </row>
    <row r="20" spans="1:3" ht="15.75" customHeight="1" x14ac:dyDescent="0.2">
      <c r="A20" s="44"/>
      <c r="B20" s="22"/>
      <c r="C20" s="52"/>
    </row>
    <row r="21" spans="1:3" ht="15.75" customHeight="1" x14ac:dyDescent="0.2">
      <c r="A21" s="48">
        <v>7</v>
      </c>
      <c r="B21" s="55" t="s">
        <v>208</v>
      </c>
      <c r="C21" s="53"/>
    </row>
    <row r="22" spans="1:3" ht="15.75" customHeight="1" x14ac:dyDescent="0.2">
      <c r="A22" s="44">
        <v>7.05</v>
      </c>
      <c r="B22" s="22" t="s">
        <v>109</v>
      </c>
      <c r="C22" s="111"/>
    </row>
    <row r="23" spans="1:3" ht="15.75" customHeight="1" x14ac:dyDescent="0.2">
      <c r="A23" s="44">
        <v>7.1</v>
      </c>
      <c r="B23" s="22" t="s">
        <v>110</v>
      </c>
      <c r="C23" s="111"/>
    </row>
    <row r="24" spans="1:3" ht="15.75" customHeight="1" x14ac:dyDescent="0.2">
      <c r="A24" s="44">
        <v>7.2</v>
      </c>
      <c r="B24" s="22" t="s">
        <v>111</v>
      </c>
      <c r="C24" s="111"/>
    </row>
    <row r="25" spans="1:3" ht="15.75" customHeight="1" x14ac:dyDescent="0.2">
      <c r="A25" s="44">
        <v>7.3</v>
      </c>
      <c r="B25" s="22" t="s">
        <v>112</v>
      </c>
      <c r="C25" s="111"/>
    </row>
    <row r="26" spans="1:3" ht="15.75" customHeight="1" x14ac:dyDescent="0.2">
      <c r="A26" s="44">
        <v>7.4</v>
      </c>
      <c r="B26" s="47" t="s">
        <v>113</v>
      </c>
      <c r="C26" s="111"/>
    </row>
    <row r="27" spans="1:3" ht="15.75" customHeight="1" x14ac:dyDescent="0.2">
      <c r="A27" s="44">
        <v>7.5</v>
      </c>
      <c r="B27" s="22" t="s">
        <v>114</v>
      </c>
      <c r="C27" s="111"/>
    </row>
    <row r="28" spans="1:3" ht="15.75" customHeight="1" x14ac:dyDescent="0.2">
      <c r="A28" s="44">
        <v>7.6</v>
      </c>
      <c r="B28" s="22" t="s">
        <v>115</v>
      </c>
      <c r="C28" s="111"/>
    </row>
    <row r="29" spans="1:3" ht="15.75" customHeight="1" x14ac:dyDescent="0.2">
      <c r="A29" s="44">
        <v>7.7</v>
      </c>
      <c r="B29" s="22" t="s">
        <v>116</v>
      </c>
      <c r="C29" s="111"/>
    </row>
    <row r="30" spans="1:3" ht="15.75" customHeight="1" x14ac:dyDescent="0.2">
      <c r="A30" s="44">
        <v>7.8</v>
      </c>
      <c r="B30" s="22" t="s">
        <v>117</v>
      </c>
      <c r="C30" s="111"/>
    </row>
    <row r="31" spans="1:3" ht="15.75" customHeight="1" x14ac:dyDescent="0.2">
      <c r="A31" s="44">
        <v>7.9</v>
      </c>
      <c r="B31" s="22" t="s">
        <v>118</v>
      </c>
      <c r="C31" s="111"/>
    </row>
    <row r="32" spans="1:3" ht="15.75" customHeight="1" x14ac:dyDescent="0.2">
      <c r="A32" s="44"/>
      <c r="B32" s="49" t="s">
        <v>65</v>
      </c>
      <c r="C32" s="92">
        <f>SUM(C22:C31)</f>
        <v>0</v>
      </c>
    </row>
  </sheetData>
  <sheetProtection algorithmName="SHA-512" hashValue="ju1LKSAQxEoFfEUGcupU+H7km5z7Wdu+eMogJullLDxO2lILRDyncerwRGrd8d68AS0y0w5IJQTW22S80o+s9g==" saltValue="pTxmb5Y1FKZZDedYui2mJA==" spinCount="100000" sheet="1" objects="1" scenarios="1"/>
  <mergeCells count="2">
    <mergeCell ref="A1:C1"/>
    <mergeCell ref="A2:C2"/>
  </mergeCell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C30"/>
  <sheetViews>
    <sheetView showGridLines="0" zoomScaleNormal="100" workbookViewId="0">
      <selection activeCell="C10" sqref="C10"/>
    </sheetView>
  </sheetViews>
  <sheetFormatPr defaultColWidth="0" defaultRowHeight="12.75" zeroHeight="1" x14ac:dyDescent="0.2"/>
  <cols>
    <col min="1" max="1" width="4.42578125" style="2" bestFit="1" customWidth="1"/>
    <col min="2" max="2" width="59.7109375" style="2" customWidth="1"/>
    <col min="3" max="3" width="14.7109375" style="2" customWidth="1"/>
    <col min="4" max="16384" width="9.140625" style="2" hidden="1"/>
  </cols>
  <sheetData>
    <row r="1" spans="1:3" ht="15.75" customHeight="1" x14ac:dyDescent="0.2">
      <c r="A1" s="210" t="s">
        <v>268</v>
      </c>
      <c r="B1" s="210"/>
      <c r="C1" s="210"/>
    </row>
    <row r="2" spans="1:3" ht="15.75" customHeight="1" x14ac:dyDescent="0.2">
      <c r="A2" s="213" t="s">
        <v>305</v>
      </c>
      <c r="B2" s="213"/>
      <c r="C2" s="213"/>
    </row>
    <row r="3" spans="1:3" ht="15.75" hidden="1" customHeight="1" x14ac:dyDescent="0.2"/>
    <row r="4" spans="1:3" ht="15.75" customHeight="1" x14ac:dyDescent="0.2">
      <c r="A4" s="128"/>
    </row>
    <row r="5" spans="1:3" ht="15.75" customHeight="1" x14ac:dyDescent="0.2">
      <c r="A5" s="180"/>
      <c r="B5" s="181"/>
      <c r="C5" s="129" t="s">
        <v>215</v>
      </c>
    </row>
    <row r="6" spans="1:3" ht="15.75" customHeight="1" x14ac:dyDescent="0.2">
      <c r="A6" s="182"/>
      <c r="B6" s="183"/>
      <c r="C6" s="129" t="s">
        <v>189</v>
      </c>
    </row>
    <row r="7" spans="1:3" ht="15.75" customHeight="1" x14ac:dyDescent="0.2">
      <c r="A7" s="48">
        <v>8</v>
      </c>
      <c r="B7" s="49" t="s">
        <v>269</v>
      </c>
      <c r="C7" s="49"/>
    </row>
    <row r="8" spans="1:3" ht="15.75" customHeight="1" x14ac:dyDescent="0.2">
      <c r="A8" s="44"/>
      <c r="B8" s="22"/>
      <c r="C8" s="57"/>
    </row>
    <row r="9" spans="1:3" ht="15.75" customHeight="1" x14ac:dyDescent="0.2">
      <c r="A9" s="44">
        <v>8.1</v>
      </c>
      <c r="B9" s="22" t="s">
        <v>270</v>
      </c>
      <c r="C9" s="72">
        <f>SUM(C10:C12)</f>
        <v>0</v>
      </c>
    </row>
    <row r="10" spans="1:3" ht="15.75" customHeight="1" x14ac:dyDescent="0.2">
      <c r="A10" s="44"/>
      <c r="B10" s="22" t="s">
        <v>271</v>
      </c>
      <c r="C10" s="112"/>
    </row>
    <row r="11" spans="1:3" ht="15.75" customHeight="1" x14ac:dyDescent="0.2">
      <c r="A11" s="44"/>
      <c r="B11" s="22" t="s">
        <v>272</v>
      </c>
      <c r="C11" s="112"/>
    </row>
    <row r="12" spans="1:3" ht="15.75" customHeight="1" x14ac:dyDescent="0.2">
      <c r="A12" s="44"/>
      <c r="B12" s="22" t="s">
        <v>273</v>
      </c>
      <c r="C12" s="112"/>
    </row>
    <row r="13" spans="1:3" ht="15.75" customHeight="1" x14ac:dyDescent="0.2">
      <c r="A13" s="44"/>
      <c r="B13" s="22"/>
      <c r="C13" s="59"/>
    </row>
    <row r="14" spans="1:3" ht="15.75" customHeight="1" x14ac:dyDescent="0.2">
      <c r="A14" s="44">
        <v>8.1999999999999993</v>
      </c>
      <c r="B14" s="22" t="s">
        <v>274</v>
      </c>
      <c r="C14" s="72">
        <f>SUM(C15:C16)</f>
        <v>0</v>
      </c>
    </row>
    <row r="15" spans="1:3" ht="15.75" customHeight="1" x14ac:dyDescent="0.2">
      <c r="A15" s="44"/>
      <c r="B15" s="22" t="s">
        <v>275</v>
      </c>
      <c r="C15" s="112"/>
    </row>
    <row r="16" spans="1:3" ht="15.75" customHeight="1" x14ac:dyDescent="0.2">
      <c r="A16" s="44"/>
      <c r="B16" s="22" t="s">
        <v>276</v>
      </c>
      <c r="C16" s="112"/>
    </row>
    <row r="17" spans="1:3" ht="15.75" customHeight="1" x14ac:dyDescent="0.2">
      <c r="A17" s="44"/>
      <c r="B17" s="22"/>
      <c r="C17" s="59"/>
    </row>
    <row r="18" spans="1:3" ht="30" customHeight="1" x14ac:dyDescent="0.2">
      <c r="A18" s="44">
        <v>8.3000000000000007</v>
      </c>
      <c r="B18" s="18" t="s">
        <v>277</v>
      </c>
      <c r="C18" s="112"/>
    </row>
    <row r="19" spans="1:3" ht="15.75" customHeight="1" x14ac:dyDescent="0.2">
      <c r="A19" s="44"/>
      <c r="B19" s="22"/>
      <c r="C19" s="59"/>
    </row>
    <row r="20" spans="1:3" ht="30" customHeight="1" x14ac:dyDescent="0.2">
      <c r="A20" s="44">
        <v>8.4</v>
      </c>
      <c r="B20" s="18" t="s">
        <v>278</v>
      </c>
      <c r="C20" s="112"/>
    </row>
    <row r="21" spans="1:3" ht="15.75" customHeight="1" x14ac:dyDescent="0.2">
      <c r="A21" s="44"/>
      <c r="B21" s="47"/>
      <c r="C21" s="59"/>
    </row>
    <row r="22" spans="1:3" ht="15.75" customHeight="1" x14ac:dyDescent="0.2">
      <c r="A22" s="44"/>
      <c r="B22" s="49" t="s">
        <v>279</v>
      </c>
      <c r="C22" s="72">
        <f>C9+C14+C18+C20</f>
        <v>0</v>
      </c>
    </row>
    <row r="23" spans="1:3" ht="15.75" customHeight="1" x14ac:dyDescent="0.2">
      <c r="A23" s="44"/>
      <c r="B23" s="22"/>
      <c r="C23" s="59"/>
    </row>
    <row r="24" spans="1:3" ht="45" customHeight="1" x14ac:dyDescent="0.2">
      <c r="A24" s="44">
        <v>8.5</v>
      </c>
      <c r="B24" s="18" t="s">
        <v>280</v>
      </c>
      <c r="C24" s="112"/>
    </row>
    <row r="25" spans="1:3" ht="15.75" customHeight="1" x14ac:dyDescent="0.2">
      <c r="A25" s="44"/>
      <c r="B25" s="22"/>
      <c r="C25" s="59"/>
    </row>
    <row r="26" spans="1:3" ht="15.75" customHeight="1" x14ac:dyDescent="0.2">
      <c r="A26" s="44">
        <v>8.6</v>
      </c>
      <c r="B26" s="22" t="s">
        <v>281</v>
      </c>
      <c r="C26" s="112"/>
    </row>
    <row r="27" spans="1:3" ht="15.75" customHeight="1" x14ac:dyDescent="0.2">
      <c r="A27" s="44"/>
      <c r="B27" s="22"/>
      <c r="C27" s="59"/>
    </row>
    <row r="28" spans="1:3" ht="15.75" customHeight="1" x14ac:dyDescent="0.2">
      <c r="A28" s="44">
        <v>8.6999999999999993</v>
      </c>
      <c r="B28" s="22" t="s">
        <v>282</v>
      </c>
      <c r="C28" s="112"/>
    </row>
    <row r="29" spans="1:3" ht="15.75" customHeight="1" x14ac:dyDescent="0.2">
      <c r="A29" s="40"/>
      <c r="B29" s="22"/>
      <c r="C29" s="59"/>
    </row>
    <row r="30" spans="1:3" ht="15.75" customHeight="1" x14ac:dyDescent="0.2">
      <c r="A30" s="22"/>
      <c r="B30" s="49" t="s">
        <v>283</v>
      </c>
      <c r="C30" s="72">
        <f>C22+C24+C26+C28</f>
        <v>0</v>
      </c>
    </row>
  </sheetData>
  <sheetProtection algorithmName="SHA-512" hashValue="5Sq1cXJTcTjG5mAU/LcSA/DsksFmc6hq9Nh5srFyIQP9PV14QrccuvBAwbi31sEnHyI/kpgCPIhtfTPkr8R2jQ==" saltValue="HS9aS18pD4Zm/1jnkzLzsg==" spinCount="100000" sheet="1" objects="1" scenarios="1"/>
  <mergeCells count="2">
    <mergeCell ref="A1:C1"/>
    <mergeCell ref="A2:C2"/>
  </mergeCells>
  <printOptions horizontalCentered="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BA305-2250-4293-9EB2-6E03EB599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7AC789-C481-4237-8124-D137FB26F00C}">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47dfa4c5-8fab-4a5d-ac99-1abe7f95f7cf"/>
    <ds:schemaRef ds:uri="http://www.w3.org/XML/1998/namespace"/>
    <ds:schemaRef ds:uri="http://purl.org/dc/elements/1.1/"/>
  </ds:schemaRefs>
</ds:datastoreItem>
</file>

<file path=customXml/itemProps3.xml><?xml version="1.0" encoding="utf-8"?>
<ds:datastoreItem xmlns:ds="http://schemas.openxmlformats.org/officeDocument/2006/customXml" ds:itemID="{66E0413E-0E8B-470E-B33F-87D8CE3CCA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I.2 Kerngegevens</vt:lpstr>
      <vt:lpstr>B. Balans</vt:lpstr>
      <vt:lpstr>C. Staat van baten en lasten</vt:lpstr>
      <vt:lpstr>D. Toelichting op de balans</vt:lpstr>
      <vt:lpstr>E. Toelichting op de balans</vt:lpstr>
      <vt:lpstr>F. Toelichting baten en lasten</vt:lpstr>
      <vt:lpstr>G. Toelichting baten en lasten2</vt:lpstr>
      <vt:lpstr>H. Toelichting baten en lasten3</vt:lpstr>
      <vt:lpstr>I. Overige - Toelichting balans</vt:lpstr>
      <vt:lpstr>J. Overige - Toelichting b&amp;l</vt:lpstr>
      <vt:lpstr>K. Ontwik. vastrentende waarden</vt:lpstr>
      <vt:lpstr>L. Ontwik. zakelijke waarden</vt:lpstr>
      <vt:lpstr>M. 40-60% Beleggingsregeling</vt:lpstr>
      <vt:lpstr>N. Toelichting 40-60%Beleg.reg.</vt:lpstr>
      <vt:lpstr>O. Solvabiliteitsvereisten</vt:lpstr>
      <vt:lpstr>'N. Toelichting 40-60%Beleg.reg.'!_ftn2</vt:lpstr>
      <vt:lpstr>'N. Toelichting 40-60%Beleg.reg.'!_ftn3</vt:lpstr>
      <vt:lpstr>'N. Toelichting 40-60%Beleg.reg.'!_ftnref2</vt:lpstr>
      <vt:lpstr>'N. Toelichting 40-60%Beleg.reg.'!_ftnref3</vt:lpstr>
      <vt:lpstr>'B. Balans'!_Toc43882872</vt:lpstr>
      <vt:lpstr>'B. Balans'!_Toc43882873</vt:lpstr>
      <vt:lpstr>'B. Balans'!_Toc43882875</vt:lpstr>
      <vt:lpstr>'M. 40-60% Beleggingsregeling'!_Toc43882891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Désirée M.M. Scharbaay</dc:creator>
  <cp:lastModifiedBy>Kelvin S. Lampe</cp:lastModifiedBy>
  <cp:lastPrinted>2024-08-21T23:39:50Z</cp:lastPrinted>
  <dcterms:created xsi:type="dcterms:W3CDTF">2017-03-30T13:20:48Z</dcterms:created>
  <dcterms:modified xsi:type="dcterms:W3CDTF">2025-04-11T13:28:44Z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MSIP_Label_916c6874-6a52-4c55-bb33-98e97dca7efe_Enabled">
    <vt:lpwstr>true</vt:lpwstr>
  </property>
  <property fmtid="{D5CDD505-2E9C-101B-9397-08002B2CF9AE}" pid="4" name="MSIP_Label_916c6874-6a52-4c55-bb33-98e97dca7efe_SetDate">
    <vt:lpwstr>2024-08-21T22:21:33Z</vt:lpwstr>
  </property>
  <property fmtid="{D5CDD505-2E9C-101B-9397-08002B2CF9AE}" pid="5" name="MSIP_Label_916c6874-6a52-4c55-bb33-98e97dca7efe_Method">
    <vt:lpwstr>Standard</vt:lpwstr>
  </property>
  <property fmtid="{D5CDD505-2E9C-101B-9397-08002B2CF9AE}" pid="6" name="MSIP_Label_916c6874-6a52-4c55-bb33-98e97dca7efe_Name">
    <vt:lpwstr>RESTRICTED</vt:lpwstr>
  </property>
  <property fmtid="{D5CDD505-2E9C-101B-9397-08002B2CF9AE}" pid="7" name="MSIP_Label_916c6874-6a52-4c55-bb33-98e97dca7efe_SiteId">
    <vt:lpwstr>b59c0e2d-9357-4098-af50-3b7f4d163bce</vt:lpwstr>
  </property>
  <property fmtid="{D5CDD505-2E9C-101B-9397-08002B2CF9AE}" pid="8" name="MSIP_Label_916c6874-6a52-4c55-bb33-98e97dca7efe_ActionId">
    <vt:lpwstr>304be187-ba86-448e-9d94-b01251ae6c2b</vt:lpwstr>
  </property>
  <property fmtid="{D5CDD505-2E9C-101B-9397-08002B2CF9AE}" pid="9" name="MSIP_Label_916c6874-6a52-4c55-bb33-98e97dca7efe_ContentBits">
    <vt:lpwstr>0</vt:lpwstr>
  </property>
</Properties>
</file>